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825" activeTab="0"/>
  </bookViews>
  <sheets>
    <sheet name="BIỂU 6" sheetId="1" r:id="rId1"/>
    <sheet name="Biểu 7" sheetId="2" r:id="rId2"/>
  </sheets>
  <definedNames>
    <definedName name="_xlnm.Print_Area" localSheetId="0">'BIỂU 6'!$A$1:$S$101</definedName>
    <definedName name="_xlnm.Print_Area" localSheetId="1">'Biểu 7'!$A$1:$T$100</definedName>
  </definedNames>
  <calcPr fullCalcOnLoad="1"/>
</workbook>
</file>

<file path=xl/sharedStrings.xml><?xml version="1.0" encoding="utf-8"?>
<sst xmlns="http://schemas.openxmlformats.org/spreadsheetml/2006/main" count="800" uniqueCount="203">
  <si>
    <t>I</t>
  </si>
  <si>
    <t>II</t>
  </si>
  <si>
    <t>Đơn vị tính: Việc</t>
  </si>
  <si>
    <t>III</t>
  </si>
  <si>
    <t>Ngày nhận báo cáo:……….…………………</t>
  </si>
  <si>
    <t>Tổng số</t>
  </si>
  <si>
    <t xml:space="preserve">                    A</t>
  </si>
  <si>
    <t>1</t>
  </si>
  <si>
    <t>2</t>
  </si>
  <si>
    <t>3</t>
  </si>
  <si>
    <t>4</t>
  </si>
  <si>
    <t xml:space="preserve"> KẾT QUẢ THI HÀNH ÁN DÂN SỰ TÍNH BẰNG VIỆC</t>
  </si>
  <si>
    <t>IV</t>
  </si>
  <si>
    <t>Tổng số phải thi hành</t>
  </si>
  <si>
    <t>Ủy thác thi hành án</t>
  </si>
  <si>
    <t>Cục THADS rút lên thi hành</t>
  </si>
  <si>
    <t>Đình chỉ thi hành án</t>
  </si>
  <si>
    <t>Chưa có điều kiện thi hành</t>
  </si>
  <si>
    <t>Hoãn thi hành án</t>
  </si>
  <si>
    <t xml:space="preserve">Đơn vị báo cáo: </t>
  </si>
  <si>
    <t>Đơn vị  nhận báo cáo:</t>
  </si>
  <si>
    <t>Người lập biểu</t>
  </si>
  <si>
    <t>12</t>
  </si>
  <si>
    <t>10</t>
  </si>
  <si>
    <t>5</t>
  </si>
  <si>
    <t>6</t>
  </si>
  <si>
    <t>7</t>
  </si>
  <si>
    <t>8</t>
  </si>
  <si>
    <t>CHIA THEO CƠ QUAN THI HÀNH ÁN VÀ CHẤP HÀNH VIÊN</t>
  </si>
  <si>
    <t>Biểu số: 06/TK-THA</t>
  </si>
  <si>
    <t>Tên đơn vị</t>
  </si>
  <si>
    <t>Tổng số thụ lý</t>
  </si>
  <si>
    <t>Chia ra</t>
  </si>
  <si>
    <t>Năm trước
chuyển sang</t>
  </si>
  <si>
    <t xml:space="preserve">Mới
thụ lý
</t>
  </si>
  <si>
    <t>Có điều kiện thi hành án</t>
  </si>
  <si>
    <t>Tạm đình chỉ THA</t>
  </si>
  <si>
    <t>Tổng số chuyển kỳ sau</t>
  </si>
  <si>
    <t>9</t>
  </si>
  <si>
    <t>11</t>
  </si>
  <si>
    <t>13</t>
  </si>
  <si>
    <t>14</t>
  </si>
  <si>
    <t xml:space="preserve"> </t>
  </si>
  <si>
    <t>Ban hành theo TT số: 08/2015/TT-BTP</t>
  </si>
  <si>
    <t>ngày 26 tháng 6 năm 2015</t>
  </si>
  <si>
    <t>Đang thi hành</t>
  </si>
  <si>
    <t>Trường hợp khác</t>
  </si>
  <si>
    <t>Giảm thi hành án</t>
  </si>
  <si>
    <t>Thi hành xong</t>
  </si>
  <si>
    <t>Tạm dừng THA để GQKN</t>
  </si>
  <si>
    <t>Tỷ lệ % (xong+Đình chỉ)/Có điều kiện*100%</t>
  </si>
  <si>
    <t>Đơn vị tính: 1.000đồng</t>
  </si>
  <si>
    <t>15</t>
  </si>
  <si>
    <t>16</t>
  </si>
  <si>
    <t>17</t>
  </si>
  <si>
    <t>18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</si>
  <si>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</si>
  <si>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</si>
  <si>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</si>
  <si>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</si>
  <si>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</si>
  <si>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</si>
  <si>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</si>
  <si>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</si>
  <si>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</si>
  <si>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Phạm Ngọc Khoa</t>
  </si>
  <si>
    <t>Nguyễn Văn Sửu</t>
  </si>
  <si>
    <t>Nguyễn Anh Thư</t>
  </si>
  <si>
    <t>Nguyễn Thanh Trọng</t>
  </si>
  <si>
    <t>Phạm Văn Minh</t>
  </si>
  <si>
    <t>Lương Thị Hạnh</t>
  </si>
  <si>
    <t>Vũ Văn Duy</t>
  </si>
  <si>
    <t>Nguyễn Văn Ký</t>
  </si>
  <si>
    <t>Ngô Văn Long</t>
  </si>
  <si>
    <t>Vũ Tuấn Anh</t>
  </si>
  <si>
    <t>Nguyễn Đình Kiên</t>
  </si>
  <si>
    <t>Nguyễn Văn Thái</t>
  </si>
  <si>
    <t>Đồng Văn Kiên</t>
  </si>
  <si>
    <t>Lê Thị Việt Hoa</t>
  </si>
  <si>
    <t>Trần Văn Thuật</t>
  </si>
  <si>
    <t>Đào Thị Thanh Hòa</t>
  </si>
  <si>
    <t>Đào Trung Hải</t>
  </si>
  <si>
    <t>Phạm Minh Loan</t>
  </si>
  <si>
    <t>Nguyễn Thị Thúy</t>
  </si>
  <si>
    <t>Trần Đình Quảng</t>
  </si>
  <si>
    <t>Đỗ Văn Dũng</t>
  </si>
  <si>
    <t>Nguyễn Tuấn Anh</t>
  </si>
  <si>
    <t>Vũ Công An</t>
  </si>
  <si>
    <t>Nguyễn Trường Sơn</t>
  </si>
  <si>
    <t>Nghiêm Quang Trung</t>
  </si>
  <si>
    <t>Nguyễn Tuấn Vũ</t>
  </si>
  <si>
    <t>Nguyễn Văn Quý</t>
  </si>
  <si>
    <t>Ngô Thị Len</t>
  </si>
  <si>
    <t>Nguyễn Thị Hoa Hồng</t>
  </si>
  <si>
    <t>Nguyễn Thị Điệp</t>
  </si>
  <si>
    <t>Phùng Văn Dương</t>
  </si>
  <si>
    <t>Nguyễn Lương Quân</t>
  </si>
  <si>
    <t>Nguyễn Mạnh Hà</t>
  </si>
  <si>
    <t>Hồ Đình Nam</t>
  </si>
  <si>
    <t>Lương Thanh Tùng</t>
  </si>
  <si>
    <t>Tiêu Thanh Bình</t>
  </si>
  <si>
    <t>Phùng Đức Chính</t>
  </si>
  <si>
    <t>Lê Hồng Suy</t>
  </si>
  <si>
    <t>Lê Trọng Nghĩa</t>
  </si>
  <si>
    <t>Cao Văn Lập</t>
  </si>
  <si>
    <t>Phạm Thị Bích Huệ</t>
  </si>
  <si>
    <t>Nguyễn Quang Vinh</t>
  </si>
  <si>
    <t>Bùi Ngọc Đoàn</t>
  </si>
  <si>
    <t>Nguyễn Văn Tiền</t>
  </si>
  <si>
    <t>Biểu số: 07/TK-THA</t>
  </si>
  <si>
    <t>Lệch</t>
  </si>
  <si>
    <t>Tổng cục THADS</t>
  </si>
  <si>
    <t>Cục Thi hành án dân sự tỉnh Hải Dương</t>
  </si>
  <si>
    <t>Tổng  cục THADS</t>
  </si>
  <si>
    <t>`</t>
  </si>
  <si>
    <t>Cục THADS tỉnh Hải Dương</t>
  </si>
  <si>
    <t>Dương Thị Hương</t>
  </si>
  <si>
    <t xml:space="preserve">
 Đào Trùng Dương</t>
  </si>
  <si>
    <t>Nguyễn Văn Thắng</t>
  </si>
  <si>
    <t>Đoàn Đình Chiến</t>
  </si>
  <si>
    <t>KT</t>
  </si>
  <si>
    <t xml:space="preserve"> KẾT QUẢ THI HÀNH ÁN DÂN SỰ TÍNH BẰNG TIỀN</t>
  </si>
  <si>
    <t>CHV: Nguyễn Tiến Hạnh</t>
  </si>
  <si>
    <t>CHV: Nguyễn Hữu Luân</t>
  </si>
  <si>
    <t>CHV: Vương Thanh Tùng</t>
  </si>
  <si>
    <t>CHV: Đồng Xuân Tới</t>
  </si>
  <si>
    <t>Nguyễn Thị Minh Nguyệt</t>
  </si>
  <si>
    <t>Nguyễn Văn Tuấn</t>
  </si>
  <si>
    <t>Tổng số</t>
  </si>
  <si>
    <t>Nguyễn Ngọc  Thịnh</t>
  </si>
  <si>
    <t>Đoàn đình chiến</t>
  </si>
  <si>
    <t xml:space="preserve">
 Nguyễn Ngọc Thịnh</t>
  </si>
  <si>
    <t>Phạm  Thị Bích Huệ</t>
  </si>
  <si>
    <t>PHÓ CỤC TRƯỞNG</t>
  </si>
  <si>
    <t>Vũ Đức Hân</t>
  </si>
  <si>
    <t>Nguyễn Hữu Luân</t>
  </si>
  <si>
    <t>Đồng Xuân Tới</t>
  </si>
  <si>
    <t>Bïi Ngäc ¶nh</t>
  </si>
  <si>
    <t>Hoµng ThÞ LÎ</t>
  </si>
  <si>
    <t>§µo M¹nh Hïng</t>
  </si>
  <si>
    <t>Vũ Thành Thuyết</t>
  </si>
  <si>
    <t>Đỗ Thành Trưởng</t>
  </si>
  <si>
    <t>Nguyễn Tiến Hạnh</t>
  </si>
  <si>
    <t>Vương Thanh Tùng</t>
  </si>
  <si>
    <t>Cục Thi hành án dân sự tỉnh</t>
  </si>
  <si>
    <t>đoàn đình chiến</t>
  </si>
  <si>
    <t>Chi cục Thi hành án dân sự  huyện Nam Sách</t>
  </si>
  <si>
    <t xml:space="preserve">Chi cục Thi hành án dân sự Kinh Môn </t>
  </si>
  <si>
    <t>Chi cục Thi hành án dân sự huyện Ninh Giang</t>
  </si>
  <si>
    <t>CHV Bïi Ngäc ¶nh</t>
  </si>
  <si>
    <t>CHV Hoµng ThÞ LÎ</t>
  </si>
  <si>
    <t>CHV Đào Mạnh Hïng</t>
  </si>
  <si>
    <t>CCTHADS huyệnThanh Miện</t>
  </si>
  <si>
    <t>CHV: Hà Quốc Hạnh</t>
  </si>
  <si>
    <t>CHV: Vũ Thành Thuyết</t>
  </si>
  <si>
    <t>CHV:Vũ Đức Hân</t>
  </si>
  <si>
    <t>CHV: Đỗ Thành Trưởng</t>
  </si>
  <si>
    <t>Chi cục Thi hành án dân sự huyện Bình Giang</t>
  </si>
  <si>
    <t>Chi cục Thi hành án dân sự TP Hải Dương</t>
  </si>
  <si>
    <t>Chi cục Thi hành án dân sự huyện Gia Lộc</t>
  </si>
  <si>
    <t>Chi cục Thi hành án dân sự huyện Thanh Hà</t>
  </si>
  <si>
    <t>Chi cục Thi hành án dân sự huyện Tứ Kỳ</t>
  </si>
  <si>
    <t>Chi cục Thi hành án dân sự TX chí Linh</t>
  </si>
  <si>
    <t>Chi Cục THADS huyện Kim Thành</t>
  </si>
  <si>
    <t xml:space="preserve">Chi cục THADS huyện Cẩm Giàng </t>
  </si>
  <si>
    <t>Chi cục thanh miện</t>
  </si>
  <si>
    <t xml:space="preserve"> Hà Quốc Hạnh </t>
  </si>
  <si>
    <t>Chi cục Thi hành án dân sự  Chí Linh</t>
  </si>
  <si>
    <t>KT. CỤC TRƯỞNG</t>
  </si>
  <si>
    <t>2017 CSANG</t>
  </si>
  <si>
    <t>Đỗ Mạnh Tuân</t>
  </si>
  <si>
    <t>Phạm Tiến Quyết</t>
  </si>
  <si>
    <t>Phạm Văn Hùng</t>
  </si>
  <si>
    <t>Nguyễn Văn Xuân</t>
  </si>
  <si>
    <t>Nguyễn Thị Thái Linh</t>
  </si>
  <si>
    <t>Nguyễn Xuân Biển</t>
  </si>
  <si>
    <t>Bình Giang</t>
  </si>
  <si>
    <t xml:space="preserve">Cẩm Giàng </t>
  </si>
  <si>
    <t>Chí Linh</t>
  </si>
  <si>
    <t>Gia Lộc</t>
  </si>
  <si>
    <t>Vũ Quang Chung</t>
  </si>
  <si>
    <t>Hải Dương</t>
  </si>
  <si>
    <t>Kim Thành</t>
  </si>
  <si>
    <t xml:space="preserve">Kinh Môn </t>
  </si>
  <si>
    <t>Nam Sách</t>
  </si>
  <si>
    <t>Ninh Giang</t>
  </si>
  <si>
    <t>Bùi Ngọc Ảnh</t>
  </si>
  <si>
    <t>Hoàng Thị Lẻ</t>
  </si>
  <si>
    <t>Đào Mạnh Hùng</t>
  </si>
  <si>
    <t>Nguyễn Trọng Lân</t>
  </si>
  <si>
    <t>Thanh Hà</t>
  </si>
  <si>
    <t>Thanh Miện</t>
  </si>
  <si>
    <t>Hà Quốc Hạnh</t>
  </si>
  <si>
    <t>Tứ Kỳ</t>
  </si>
  <si>
    <t>Chí Linh</t>
  </si>
  <si>
    <t xml:space="preserve">                   Nguyễn Trọng Lân</t>
  </si>
  <si>
    <t>Thanh miện</t>
  </si>
  <si>
    <t xml:space="preserve">Hà Quốc Hạnh </t>
  </si>
  <si>
    <t>Nguyễn Thị Tình</t>
  </si>
  <si>
    <t>CỤC</t>
  </si>
  <si>
    <t>9 tháng / năm 2019</t>
  </si>
  <si>
    <t>Hải Dương, ngày  03 háng 7 năm 2019</t>
  </si>
  <si>
    <t xml:space="preserve"> Hải Dương, ngày 03 tháng 7  năm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</si>
</sst>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;[Red]#,##0"/>
    <numFmt numFmtId="175" formatCode="m/d/yy;@"/>
    <numFmt numFmtId="176" formatCode="0.0%"/>
    <numFmt numFmtId="177" formatCode="0.000%"/>
    <numFmt numFmtId="178" formatCode="_(* #,##0.000_);_(* \(#,##0.000\);_(* &quot;-&quot;??_);_(@_)"/>
    <numFmt numFmtId="179" formatCode="#,##0.0"/>
  </numFmts>
  <fonts count="63">
    <font>
      <sz val="10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.Vn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/>
      <protection locked="0"/>
    </xf>
    <xf numFmtId="172" fontId="24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/>
      <protection locked="0"/>
    </xf>
    <xf numFmtId="172" fontId="26" fillId="0" borderId="0" xfId="42" applyNumberFormat="1" applyFont="1" applyFill="1" applyAlignment="1" applyProtection="1">
      <alignment horizontal="center"/>
      <protection locked="0"/>
    </xf>
    <xf numFmtId="172" fontId="26" fillId="0" borderId="0" xfId="42" applyNumberFormat="1" applyFont="1" applyFill="1" applyBorder="1" applyAlignment="1" applyProtection="1">
      <alignment horizontal="center"/>
      <protection locked="0"/>
    </xf>
    <xf numFmtId="172" fontId="26" fillId="0" borderId="0" xfId="42" applyNumberFormat="1" applyFont="1" applyFill="1" applyAlignment="1" applyProtection="1">
      <alignment/>
      <protection locked="0"/>
    </xf>
    <xf numFmtId="172" fontId="21" fillId="24" borderId="0" xfId="42" applyNumberFormat="1" applyFont="1" applyFill="1" applyAlignment="1" applyProtection="1">
      <alignment/>
      <protection locked="0"/>
    </xf>
    <xf numFmtId="172" fontId="28" fillId="0" borderId="0" xfId="42" applyNumberFormat="1" applyFont="1" applyFill="1" applyAlignment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72" fontId="29" fillId="24" borderId="0" xfId="42" applyNumberFormat="1" applyFont="1" applyFill="1" applyAlignment="1" applyProtection="1">
      <alignment vertical="center"/>
      <protection locked="0"/>
    </xf>
    <xf numFmtId="172" fontId="21" fillId="24" borderId="0" xfId="42" applyNumberFormat="1" applyFont="1" applyFill="1" applyAlignment="1" applyProtection="1">
      <alignment vertical="center"/>
      <protection hidden="1"/>
    </xf>
    <xf numFmtId="172" fontId="24" fillId="24" borderId="0" xfId="42" applyNumberFormat="1" applyFont="1" applyFill="1" applyAlignment="1" applyProtection="1">
      <alignment vertical="center"/>
      <protection locked="0"/>
    </xf>
    <xf numFmtId="172" fontId="21" fillId="24" borderId="0" xfId="42" applyNumberFormat="1" applyFont="1" applyFill="1" applyAlignment="1" applyProtection="1">
      <alignment vertical="center"/>
      <protection locked="0"/>
    </xf>
    <xf numFmtId="172" fontId="23" fillId="0" borderId="0" xfId="42" applyNumberFormat="1" applyFont="1" applyFill="1" applyAlignment="1" applyProtection="1">
      <alignment vertical="center"/>
      <protection locked="0"/>
    </xf>
    <xf numFmtId="172" fontId="28" fillId="0" borderId="0" xfId="42" applyNumberFormat="1" applyFont="1" applyFill="1" applyAlignment="1" applyProtection="1">
      <alignment vertical="center"/>
      <protection locked="0"/>
    </xf>
    <xf numFmtId="172" fontId="27" fillId="0" borderId="0" xfId="42" applyNumberFormat="1" applyFont="1" applyFill="1" applyAlignment="1" applyProtection="1">
      <alignment vertical="center"/>
      <protection locked="0"/>
    </xf>
    <xf numFmtId="172" fontId="1" fillId="0" borderId="0" xfId="42" applyNumberFormat="1" applyFont="1" applyFill="1" applyAlignment="1" applyProtection="1">
      <alignment vertical="center"/>
      <protection locked="0"/>
    </xf>
    <xf numFmtId="172" fontId="30" fillId="0" borderId="0" xfId="42" applyNumberFormat="1" applyFont="1" applyFill="1" applyAlignment="1" applyProtection="1">
      <alignment/>
      <protection locked="0"/>
    </xf>
    <xf numFmtId="172" fontId="31" fillId="0" borderId="10" xfId="42" applyNumberFormat="1" applyFont="1" applyFill="1" applyBorder="1" applyAlignment="1" applyProtection="1">
      <alignment/>
      <protection locked="0"/>
    </xf>
    <xf numFmtId="172" fontId="31" fillId="0" borderId="0" xfId="42" applyNumberFormat="1" applyFont="1" applyFill="1" applyBorder="1" applyAlignment="1" applyProtection="1">
      <alignment horizontal="center"/>
      <protection locked="0"/>
    </xf>
    <xf numFmtId="172" fontId="32" fillId="0" borderId="0" xfId="42" applyNumberFormat="1" applyFont="1" applyFill="1" applyAlignment="1" applyProtection="1">
      <alignment horizontal="center"/>
      <protection locked="0"/>
    </xf>
    <xf numFmtId="0" fontId="23" fillId="0" borderId="0" xfId="42" applyNumberFormat="1" applyFont="1" applyFill="1" applyAlignment="1" applyProtection="1">
      <alignment/>
      <protection locked="0"/>
    </xf>
    <xf numFmtId="0" fontId="28" fillId="0" borderId="0" xfId="42" applyNumberFormat="1" applyFont="1" applyFill="1" applyAlignment="1" applyProtection="1">
      <alignment/>
      <protection locked="0"/>
    </xf>
    <xf numFmtId="0" fontId="21" fillId="24" borderId="0" xfId="42" applyNumberFormat="1" applyFont="1" applyFill="1" applyAlignment="1" applyProtection="1">
      <alignment vertical="center"/>
      <protection hidden="1"/>
    </xf>
    <xf numFmtId="0" fontId="23" fillId="0" borderId="0" xfId="42" applyNumberFormat="1" applyFont="1" applyFill="1" applyAlignment="1" applyProtection="1">
      <alignment vertical="center"/>
      <protection locked="0"/>
    </xf>
    <xf numFmtId="172" fontId="1" fillId="17" borderId="0" xfId="42" applyNumberFormat="1" applyFont="1" applyFill="1" applyAlignment="1" applyProtection="1">
      <alignment/>
      <protection locked="0"/>
    </xf>
    <xf numFmtId="172" fontId="28" fillId="17" borderId="0" xfId="42" applyNumberFormat="1" applyFont="1" applyFill="1" applyAlignment="1" applyProtection="1">
      <alignment vertical="center"/>
      <protection locked="0"/>
    </xf>
    <xf numFmtId="172" fontId="1" fillId="17" borderId="0" xfId="42" applyNumberFormat="1" applyFont="1" applyFill="1" applyAlignment="1" applyProtection="1">
      <alignment vertical="center"/>
      <protection locked="0"/>
    </xf>
    <xf numFmtId="172" fontId="1" fillId="25" borderId="0" xfId="42" applyNumberFormat="1" applyFont="1" applyFill="1" applyAlignment="1" applyProtection="1">
      <alignment/>
      <protection locked="0"/>
    </xf>
    <xf numFmtId="172" fontId="1" fillId="25" borderId="0" xfId="42" applyNumberFormat="1" applyFont="1" applyFill="1" applyAlignment="1" applyProtection="1">
      <alignment/>
      <protection locked="0"/>
    </xf>
    <xf numFmtId="172" fontId="1" fillId="25" borderId="0" xfId="42" applyNumberFormat="1" applyFont="1" applyFill="1" applyBorder="1" applyAlignment="1" applyProtection="1">
      <alignment/>
      <protection locked="0"/>
    </xf>
    <xf numFmtId="172" fontId="1" fillId="25" borderId="0" xfId="42" applyNumberFormat="1" applyFont="1" applyFill="1" applyBorder="1" applyAlignment="1" applyProtection="1">
      <alignment horizontal="center"/>
      <protection locked="0"/>
    </xf>
    <xf numFmtId="172" fontId="26" fillId="25" borderId="0" xfId="42" applyNumberFormat="1" applyFont="1" applyFill="1" applyBorder="1" applyAlignment="1" applyProtection="1">
      <alignment horizontal="center"/>
      <protection locked="0"/>
    </xf>
    <xf numFmtId="172" fontId="29" fillId="25" borderId="0" xfId="42" applyNumberFormat="1" applyFont="1" applyFill="1" applyAlignment="1" applyProtection="1">
      <alignment vertical="center"/>
      <protection locked="0"/>
    </xf>
    <xf numFmtId="0" fontId="29" fillId="25" borderId="0" xfId="42" applyNumberFormat="1" applyFont="1" applyFill="1" applyAlignment="1" applyProtection="1">
      <alignment vertical="center"/>
      <protection locked="0"/>
    </xf>
    <xf numFmtId="49" fontId="21" fillId="24" borderId="0" xfId="42" applyNumberFormat="1" applyFont="1" applyFill="1" applyAlignment="1" applyProtection="1">
      <alignment vertical="center"/>
      <protection hidden="1"/>
    </xf>
    <xf numFmtId="49" fontId="23" fillId="0" borderId="0" xfId="42" applyNumberFormat="1" applyFont="1" applyFill="1" applyAlignment="1" applyProtection="1">
      <alignment vertical="center"/>
      <protection locked="0"/>
    </xf>
    <xf numFmtId="49" fontId="29" fillId="25" borderId="0" xfId="42" applyNumberFormat="1" applyFont="1" applyFill="1" applyAlignment="1" applyProtection="1">
      <alignment vertical="center"/>
      <protection locked="0"/>
    </xf>
    <xf numFmtId="49" fontId="23" fillId="25" borderId="0" xfId="42" applyNumberFormat="1" applyFont="1" applyFill="1" applyAlignment="1" applyProtection="1">
      <alignment vertical="center"/>
      <protection locked="0"/>
    </xf>
    <xf numFmtId="49" fontId="21" fillId="25" borderId="0" xfId="42" applyNumberFormat="1" applyFont="1" applyFill="1" applyAlignment="1" applyProtection="1">
      <alignment vertical="center"/>
      <protection hidden="1"/>
    </xf>
    <xf numFmtId="49" fontId="24" fillId="24" borderId="0" xfId="42" applyNumberFormat="1" applyFont="1" applyFill="1" applyAlignment="1" applyProtection="1">
      <alignment vertical="center"/>
      <protection locked="0"/>
    </xf>
    <xf numFmtId="49" fontId="21" fillId="0" borderId="0" xfId="42" applyNumberFormat="1" applyFont="1" applyFill="1" applyAlignment="1" applyProtection="1">
      <alignment vertical="center"/>
      <protection hidden="1"/>
    </xf>
    <xf numFmtId="49" fontId="24" fillId="0" borderId="0" xfId="42" applyNumberFormat="1" applyFont="1" applyFill="1" applyAlignment="1" applyProtection="1">
      <alignment vertical="center"/>
      <protection locked="0"/>
    </xf>
    <xf numFmtId="49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/>
      <protection locked="0"/>
    </xf>
    <xf numFmtId="49" fontId="28" fillId="0" borderId="0" xfId="42" applyNumberFormat="1" applyFont="1" applyFill="1" applyAlignment="1" applyProtection="1">
      <alignment/>
      <protection locked="0"/>
    </xf>
    <xf numFmtId="49" fontId="27" fillId="0" borderId="0" xfId="42" applyNumberFormat="1" applyFont="1" applyFill="1" applyAlignment="1" applyProtection="1">
      <alignment/>
      <protection locked="0"/>
    </xf>
    <xf numFmtId="49" fontId="1" fillId="0" borderId="0" xfId="42" applyNumberFormat="1" applyFont="1" applyFill="1" applyAlignment="1" applyProtection="1">
      <alignment/>
      <protection locked="0"/>
    </xf>
    <xf numFmtId="172" fontId="21" fillId="24" borderId="0" xfId="42" applyNumberFormat="1" applyFont="1" applyFill="1" applyAlignment="1" applyProtection="1">
      <alignment vertical="center"/>
      <protection hidden="1"/>
    </xf>
    <xf numFmtId="172" fontId="24" fillId="24" borderId="0" xfId="42" applyNumberFormat="1" applyFont="1" applyFill="1" applyAlignment="1" applyProtection="1">
      <alignment vertical="center"/>
      <protection locked="0"/>
    </xf>
    <xf numFmtId="172" fontId="29" fillId="25" borderId="0" xfId="42" applyNumberFormat="1" applyFont="1" applyFill="1" applyAlignment="1" applyProtection="1">
      <alignment vertical="center"/>
      <protection locked="0"/>
    </xf>
    <xf numFmtId="172" fontId="21" fillId="24" borderId="0" xfId="42" applyNumberFormat="1" applyFont="1" applyFill="1" applyAlignment="1" applyProtection="1">
      <alignment vertical="center"/>
      <protection locked="0"/>
    </xf>
    <xf numFmtId="172" fontId="1" fillId="26" borderId="0" xfId="42" applyNumberFormat="1" applyFont="1" applyFill="1" applyAlignment="1" applyProtection="1">
      <alignment/>
      <protection locked="0"/>
    </xf>
    <xf numFmtId="172" fontId="1" fillId="26" borderId="0" xfId="42" applyNumberFormat="1" applyFont="1" applyFill="1" applyAlignment="1" applyProtection="1">
      <alignment/>
      <protection locked="0"/>
    </xf>
    <xf numFmtId="9" fontId="29" fillId="25" borderId="0" xfId="61" applyFont="1" applyFill="1" applyAlignment="1" applyProtection="1">
      <alignment vertical="center"/>
      <protection locked="0"/>
    </xf>
    <xf numFmtId="10" fontId="29" fillId="25" borderId="0" xfId="61" applyNumberFormat="1" applyFont="1" applyFill="1" applyAlignment="1" applyProtection="1">
      <alignment vertical="center"/>
      <protection locked="0"/>
    </xf>
    <xf numFmtId="172" fontId="52" fillId="0" borderId="0" xfId="42" applyNumberFormat="1" applyFont="1" applyFill="1" applyAlignment="1" applyProtection="1">
      <alignment/>
      <protection locked="0"/>
    </xf>
    <xf numFmtId="172" fontId="53" fillId="0" borderId="0" xfId="42" applyNumberFormat="1" applyFont="1" applyFill="1" applyAlignment="1" applyProtection="1">
      <alignment/>
      <protection locked="0"/>
    </xf>
    <xf numFmtId="172" fontId="54" fillId="0" borderId="0" xfId="42" applyNumberFormat="1" applyFont="1" applyFill="1" applyAlignment="1" applyProtection="1">
      <alignment/>
      <protection locked="0"/>
    </xf>
    <xf numFmtId="172" fontId="55" fillId="0" borderId="0" xfId="42" applyNumberFormat="1" applyFont="1" applyFill="1" applyAlignment="1" applyProtection="1">
      <alignment/>
      <protection locked="0"/>
    </xf>
    <xf numFmtId="172" fontId="55" fillId="0" borderId="0" xfId="42" applyNumberFormat="1" applyFont="1" applyFill="1" applyAlignment="1" applyProtection="1">
      <alignment horizontal="center"/>
      <protection locked="0"/>
    </xf>
    <xf numFmtId="172" fontId="56" fillId="0" borderId="0" xfId="42" applyNumberFormat="1" applyFont="1" applyFill="1" applyAlignment="1" applyProtection="1">
      <alignment/>
      <protection locked="0"/>
    </xf>
    <xf numFmtId="172" fontId="57" fillId="0" borderId="0" xfId="42" applyNumberFormat="1" applyFont="1" applyFill="1" applyAlignment="1" applyProtection="1">
      <alignment/>
      <protection locked="0"/>
    </xf>
    <xf numFmtId="172" fontId="58" fillId="0" borderId="0" xfId="42" applyNumberFormat="1" applyFont="1" applyFill="1" applyAlignment="1" applyProtection="1">
      <alignment/>
      <protection locked="0"/>
    </xf>
    <xf numFmtId="172" fontId="58" fillId="0" borderId="0" xfId="42" applyNumberFormat="1" applyFont="1" applyFill="1" applyAlignment="1" applyProtection="1">
      <alignment wrapText="1"/>
      <protection locked="0"/>
    </xf>
    <xf numFmtId="172" fontId="58" fillId="0" borderId="0" xfId="42" applyNumberFormat="1" applyFont="1" applyFill="1" applyBorder="1" applyAlignment="1" applyProtection="1">
      <alignment/>
      <protection locked="0"/>
    </xf>
    <xf numFmtId="172" fontId="58" fillId="0" borderId="0" xfId="42" applyNumberFormat="1" applyFont="1" applyFill="1" applyBorder="1" applyAlignment="1" applyProtection="1">
      <alignment wrapText="1"/>
      <protection locked="0"/>
    </xf>
    <xf numFmtId="172" fontId="54" fillId="0" borderId="11" xfId="42" applyNumberFormat="1" applyFont="1" applyFill="1" applyBorder="1" applyAlignment="1" applyProtection="1">
      <alignment/>
      <protection locked="0"/>
    </xf>
    <xf numFmtId="172" fontId="54" fillId="0" borderId="0" xfId="42" applyNumberFormat="1" applyFont="1" applyFill="1" applyBorder="1" applyAlignment="1" applyProtection="1">
      <alignment/>
      <protection locked="0"/>
    </xf>
    <xf numFmtId="172" fontId="59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60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61" fillId="0" borderId="0" xfId="42" applyNumberFormat="1" applyFont="1" applyFill="1" applyBorder="1" applyAlignment="1" applyProtection="1">
      <alignment horizontal="center"/>
      <protection locked="0"/>
    </xf>
    <xf numFmtId="172" fontId="54" fillId="0" borderId="0" xfId="42" applyNumberFormat="1" applyFont="1" applyFill="1" applyAlignment="1" applyProtection="1">
      <alignment/>
      <protection locked="0"/>
    </xf>
    <xf numFmtId="172" fontId="52" fillId="0" borderId="0" xfId="42" applyNumberFormat="1" applyFont="1" applyFill="1" applyBorder="1" applyAlignment="1" applyProtection="1">
      <alignment/>
      <protection locked="0"/>
    </xf>
    <xf numFmtId="172" fontId="54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54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54" fillId="0" borderId="13" xfId="42" applyNumberFormat="1" applyFont="1" applyFill="1" applyBorder="1" applyAlignment="1" applyProtection="1">
      <alignment horizontal="center" vertical="center" wrapText="1"/>
      <protection locked="0"/>
    </xf>
    <xf numFmtId="172" fontId="61" fillId="0" borderId="14" xfId="42" applyNumberFormat="1" applyFont="1" applyFill="1" applyBorder="1" applyAlignment="1" applyProtection="1">
      <alignment horizontal="center" wrapText="1"/>
      <protection locked="0"/>
    </xf>
    <xf numFmtId="172" fontId="61" fillId="0" borderId="0" xfId="42" applyNumberFormat="1" applyFont="1" applyFill="1" applyBorder="1" applyAlignment="1" applyProtection="1">
      <alignment horizontal="center" wrapText="1"/>
      <protection locked="0"/>
    </xf>
    <xf numFmtId="172" fontId="61" fillId="0" borderId="0" xfId="42" applyNumberFormat="1" applyFont="1" applyFill="1" applyAlignment="1" applyProtection="1">
      <alignment horizontal="center"/>
      <protection locked="0"/>
    </xf>
    <xf numFmtId="10" fontId="54" fillId="0" borderId="0" xfId="61" applyNumberFormat="1" applyFont="1" applyFill="1" applyBorder="1" applyAlignment="1" applyProtection="1">
      <alignment horizontal="center" vertical="center"/>
      <protection hidden="1"/>
    </xf>
    <xf numFmtId="172" fontId="58" fillId="0" borderId="0" xfId="42" applyNumberFormat="1" applyFont="1" applyFill="1" applyAlignment="1" applyProtection="1">
      <alignment vertical="center"/>
      <protection locked="0"/>
    </xf>
    <xf numFmtId="172" fontId="58" fillId="0" borderId="0" xfId="42" applyNumberFormat="1" applyFont="1" applyFill="1" applyAlignment="1" applyProtection="1">
      <alignment vertical="center"/>
      <protection hidden="1"/>
    </xf>
    <xf numFmtId="172" fontId="58" fillId="0" borderId="0" xfId="42" applyNumberFormat="1" applyFont="1" applyFill="1" applyAlignment="1" applyProtection="1">
      <alignment/>
      <protection hidden="1"/>
    </xf>
    <xf numFmtId="0" fontId="58" fillId="0" borderId="0" xfId="42" applyNumberFormat="1" applyFont="1" applyFill="1" applyAlignment="1" applyProtection="1">
      <alignment/>
      <protection hidden="1"/>
    </xf>
    <xf numFmtId="0" fontId="58" fillId="0" borderId="0" xfId="42" applyNumberFormat="1" applyFont="1" applyFill="1" applyAlignment="1" applyProtection="1">
      <alignment vertical="center"/>
      <protection locked="0"/>
    </xf>
    <xf numFmtId="49" fontId="58" fillId="0" borderId="0" xfId="42" applyNumberFormat="1" applyFont="1" applyFill="1" applyAlignment="1" applyProtection="1">
      <alignment/>
      <protection hidden="1"/>
    </xf>
    <xf numFmtId="49" fontId="58" fillId="0" borderId="0" xfId="42" applyNumberFormat="1" applyFont="1" applyFill="1" applyAlignment="1" applyProtection="1">
      <alignment vertical="center"/>
      <protection locked="0"/>
    </xf>
    <xf numFmtId="43" fontId="58" fillId="0" borderId="0" xfId="42" applyFont="1" applyFill="1" applyAlignment="1" applyProtection="1">
      <alignment vertical="center"/>
      <protection locked="0"/>
    </xf>
    <xf numFmtId="3" fontId="1" fillId="0" borderId="0" xfId="42" applyNumberFormat="1" applyFont="1" applyFill="1" applyAlignment="1" applyProtection="1">
      <alignment/>
      <protection locked="0"/>
    </xf>
    <xf numFmtId="3" fontId="0" fillId="0" borderId="0" xfId="42" applyNumberFormat="1" applyFont="1" applyFill="1" applyAlignment="1" applyProtection="1">
      <alignment/>
      <protection locked="0"/>
    </xf>
    <xf numFmtId="172" fontId="52" fillId="0" borderId="15" xfId="42" applyNumberFormat="1" applyFont="1" applyFill="1" applyBorder="1" applyAlignment="1" applyProtection="1">
      <alignment horizontal="right"/>
      <protection locked="0"/>
    </xf>
    <xf numFmtId="49" fontId="58" fillId="0" borderId="15" xfId="58" applyNumberFormat="1" applyFont="1" applyFill="1" applyBorder="1" applyAlignment="1" applyProtection="1">
      <alignment vertical="center" wrapText="1"/>
      <protection locked="0"/>
    </xf>
    <xf numFmtId="49" fontId="58" fillId="0" borderId="16" xfId="0" applyNumberFormat="1" applyFont="1" applyFill="1" applyBorder="1" applyAlignment="1" applyProtection="1">
      <alignment horizontal="center" vertical="center"/>
      <protection locked="0"/>
    </xf>
    <xf numFmtId="172" fontId="61" fillId="0" borderId="15" xfId="42" applyNumberFormat="1" applyFont="1" applyFill="1" applyBorder="1" applyAlignment="1" applyProtection="1">
      <alignment horizontal="center" wrapText="1"/>
      <protection locked="0"/>
    </xf>
    <xf numFmtId="172" fontId="58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Fill="1" applyBorder="1" applyAlignment="1" applyProtection="1">
      <alignment horizontal="center" vertical="center"/>
      <protection locked="0"/>
    </xf>
    <xf numFmtId="49" fontId="34" fillId="0" borderId="15" xfId="0" applyNumberFormat="1" applyFont="1" applyFill="1" applyBorder="1" applyAlignment="1" applyProtection="1">
      <alignment vertical="center"/>
      <protection locked="0"/>
    </xf>
    <xf numFmtId="49" fontId="35" fillId="0" borderId="15" xfId="0" applyNumberFormat="1" applyFont="1" applyFill="1" applyBorder="1" applyAlignment="1" applyProtection="1">
      <alignment vertical="center"/>
      <protection locked="0"/>
    </xf>
    <xf numFmtId="49" fontId="35" fillId="0" borderId="15" xfId="0" applyNumberFormat="1" applyFont="1" applyFill="1" applyBorder="1" applyAlignment="1" applyProtection="1">
      <alignment horizontal="center" vertical="center"/>
      <protection locked="0"/>
    </xf>
    <xf numFmtId="49" fontId="35" fillId="0" borderId="15" xfId="58" applyNumberFormat="1" applyFont="1" applyFill="1" applyBorder="1" applyAlignment="1" applyProtection="1">
      <alignment vertical="center"/>
      <protection locked="0"/>
    </xf>
    <xf numFmtId="49" fontId="34" fillId="0" borderId="15" xfId="58" applyNumberFormat="1" applyFont="1" applyFill="1" applyBorder="1" applyAlignment="1" applyProtection="1">
      <alignment vertical="center" wrapText="1"/>
      <protection locked="0"/>
    </xf>
    <xf numFmtId="49" fontId="35" fillId="0" borderId="15" xfId="58" applyNumberFormat="1" applyFont="1" applyFill="1" applyBorder="1" applyAlignment="1" applyProtection="1">
      <alignment vertical="center" wrapText="1"/>
      <protection locked="0"/>
    </xf>
    <xf numFmtId="49" fontId="34" fillId="0" borderId="0" xfId="0" applyNumberFormat="1" applyFont="1" applyFill="1" applyBorder="1" applyAlignment="1" applyProtection="1">
      <alignment vertical="center"/>
      <protection locked="0"/>
    </xf>
    <xf numFmtId="49" fontId="35" fillId="0" borderId="0" xfId="0" applyNumberFormat="1" applyFont="1" applyFill="1" applyBorder="1" applyAlignment="1" applyProtection="1">
      <alignment vertical="center"/>
      <protection locked="0"/>
    </xf>
    <xf numFmtId="49" fontId="35" fillId="0" borderId="0" xfId="58" applyNumberFormat="1" applyFont="1" applyFill="1" applyBorder="1" applyAlignment="1" applyProtection="1">
      <alignment vertical="center"/>
      <protection locked="0"/>
    </xf>
    <xf numFmtId="49" fontId="34" fillId="0" borderId="0" xfId="58" applyNumberFormat="1" applyFont="1" applyFill="1" applyBorder="1" applyAlignment="1" applyProtection="1">
      <alignment vertical="center" wrapText="1"/>
      <protection locked="0"/>
    </xf>
    <xf numFmtId="49" fontId="35" fillId="0" borderId="0" xfId="58" applyNumberFormat="1" applyFont="1" applyFill="1" applyBorder="1" applyAlignment="1" applyProtection="1">
      <alignment vertical="center" wrapText="1"/>
      <protection locked="0"/>
    </xf>
    <xf numFmtId="3" fontId="54" fillId="0" borderId="0" xfId="61" applyNumberFormat="1" applyFont="1" applyFill="1" applyBorder="1" applyAlignment="1" applyProtection="1">
      <alignment horizontal="center" vertical="center"/>
      <protection hidden="1"/>
    </xf>
    <xf numFmtId="10" fontId="57" fillId="0" borderId="0" xfId="61" applyNumberFormat="1" applyFont="1" applyFill="1" applyBorder="1" applyAlignment="1" applyProtection="1">
      <alignment vertical="center"/>
      <protection hidden="1"/>
    </xf>
    <xf numFmtId="10" fontId="62" fillId="0" borderId="0" xfId="61" applyNumberFormat="1" applyFont="1" applyFill="1" applyBorder="1" applyAlignment="1" applyProtection="1">
      <alignment vertical="center"/>
      <protection hidden="1"/>
    </xf>
    <xf numFmtId="49" fontId="36" fillId="0" borderId="15" xfId="0" applyNumberFormat="1" applyFont="1" applyFill="1" applyBorder="1" applyAlignment="1" applyProtection="1">
      <alignment horizontal="center" vertical="center"/>
      <protection locked="0"/>
    </xf>
    <xf numFmtId="49" fontId="36" fillId="0" borderId="15" xfId="0" applyNumberFormat="1" applyFont="1" applyFill="1" applyBorder="1" applyAlignment="1" applyProtection="1">
      <alignment horizontal="left" vertical="center"/>
      <protection locked="0"/>
    </xf>
    <xf numFmtId="49" fontId="22" fillId="0" borderId="15" xfId="0" applyNumberFormat="1" applyFont="1" applyFill="1" applyBorder="1" applyAlignment="1" applyProtection="1">
      <alignment horizontal="left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58" applyNumberFormat="1" applyFont="1" applyFill="1" applyBorder="1" applyAlignment="1" applyProtection="1">
      <alignment horizontal="left" vertical="center"/>
      <protection locked="0"/>
    </xf>
    <xf numFmtId="49" fontId="36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22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37" fillId="0" borderId="15" xfId="58" applyNumberFormat="1" applyFont="1" applyFill="1" applyBorder="1" applyAlignment="1" applyProtection="1">
      <alignment horizontal="left" wrapText="1"/>
      <protection locked="0"/>
    </xf>
    <xf numFmtId="3" fontId="57" fillId="0" borderId="0" xfId="61" applyNumberFormat="1" applyFont="1" applyFill="1" applyBorder="1" applyAlignment="1" applyProtection="1">
      <alignment vertical="center"/>
      <protection hidden="1"/>
    </xf>
    <xf numFmtId="3" fontId="62" fillId="0" borderId="0" xfId="61" applyNumberFormat="1" applyFont="1" applyFill="1" applyBorder="1" applyAlignment="1" applyProtection="1">
      <alignment vertical="center"/>
      <protection hidden="1"/>
    </xf>
    <xf numFmtId="172" fontId="38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172" fontId="39" fillId="0" borderId="0" xfId="42" applyNumberFormat="1" applyFont="1" applyFill="1" applyAlignment="1" applyProtection="1">
      <alignment horizontal="center"/>
      <protection locked="0"/>
    </xf>
    <xf numFmtId="172" fontId="40" fillId="0" borderId="0" xfId="42" applyNumberFormat="1" applyFont="1" applyFill="1" applyAlignment="1" applyProtection="1">
      <alignment/>
      <protection locked="0"/>
    </xf>
    <xf numFmtId="172" fontId="39" fillId="0" borderId="0" xfId="42" applyNumberFormat="1" applyFont="1" applyFill="1" applyAlignment="1" applyProtection="1">
      <alignment/>
      <protection locked="0"/>
    </xf>
    <xf numFmtId="172" fontId="29" fillId="26" borderId="0" xfId="42" applyNumberFormat="1" applyFont="1" applyFill="1" applyAlignment="1" applyProtection="1">
      <alignment vertical="center"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72" fontId="1" fillId="26" borderId="0" xfId="42" applyNumberFormat="1" applyFont="1" applyFill="1" applyAlignment="1" applyProtection="1">
      <alignment vertical="center"/>
      <protection locked="0"/>
    </xf>
    <xf numFmtId="172" fontId="28" fillId="26" borderId="0" xfId="42" applyNumberFormat="1" applyFont="1" applyFill="1" applyAlignment="1" applyProtection="1">
      <alignment vertical="center"/>
      <protection locked="0"/>
    </xf>
    <xf numFmtId="172" fontId="23" fillId="26" borderId="0" xfId="42" applyNumberFormat="1" applyFont="1" applyFill="1" applyAlignment="1" applyProtection="1">
      <alignment vertical="center"/>
      <protection locked="0"/>
    </xf>
    <xf numFmtId="172" fontId="21" fillId="26" borderId="0" xfId="42" applyNumberFormat="1" applyFont="1" applyFill="1" applyAlignment="1" applyProtection="1">
      <alignment vertical="center"/>
      <protection locked="0"/>
    </xf>
    <xf numFmtId="172" fontId="55" fillId="0" borderId="13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61" fillId="0" borderId="14" xfId="42" applyNumberFormat="1" applyFont="1" applyFill="1" applyBorder="1" applyAlignment="1" applyProtection="1">
      <alignment horizontal="center"/>
      <protection locked="0"/>
    </xf>
    <xf numFmtId="172" fontId="54" fillId="0" borderId="0" xfId="42" applyNumberFormat="1" applyFont="1" applyFill="1" applyAlignment="1" applyProtection="1">
      <alignment horizontal="center"/>
      <protection locked="0"/>
    </xf>
    <xf numFmtId="172" fontId="55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53" fillId="0" borderId="0" xfId="42" applyNumberFormat="1" applyFont="1" applyFill="1" applyAlignment="1" applyProtection="1">
      <alignment horizontal="center"/>
      <protection locked="0"/>
    </xf>
    <xf numFmtId="172" fontId="58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21" fillId="0" borderId="15" xfId="42" applyNumberFormat="1" applyFont="1" applyFill="1" applyBorder="1" applyAlignment="1" applyProtection="1">
      <alignment/>
      <protection locked="0"/>
    </xf>
    <xf numFmtId="10" fontId="21" fillId="0" borderId="15" xfId="42" applyNumberFormat="1" applyFont="1" applyFill="1" applyBorder="1" applyAlignment="1" applyProtection="1">
      <alignment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49" fontId="1" fillId="0" borderId="15" xfId="58" applyNumberFormat="1" applyFont="1" applyFill="1" applyBorder="1" applyAlignment="1" applyProtection="1">
      <alignment vertical="center"/>
      <protection locked="0"/>
    </xf>
    <xf numFmtId="49" fontId="21" fillId="0" borderId="15" xfId="58" applyNumberFormat="1" applyFont="1" applyFill="1" applyBorder="1" applyAlignment="1" applyProtection="1">
      <alignment vertical="center" wrapText="1"/>
      <protection locked="0"/>
    </xf>
    <xf numFmtId="49" fontId="1" fillId="0" borderId="15" xfId="58" applyNumberFormat="1" applyFont="1" applyFill="1" applyBorder="1" applyAlignment="1" applyProtection="1">
      <alignment vertical="center" wrapText="1"/>
      <protection locked="0"/>
    </xf>
    <xf numFmtId="3" fontId="21" fillId="0" borderId="15" xfId="58" applyNumberFormat="1" applyFont="1" applyFill="1" applyBorder="1" applyAlignment="1" applyProtection="1">
      <alignment horizontal="right" vertical="center"/>
      <protection locked="0"/>
    </xf>
    <xf numFmtId="10" fontId="21" fillId="0" borderId="15" xfId="61" applyNumberFormat="1" applyFont="1" applyFill="1" applyBorder="1" applyAlignment="1" applyProtection="1">
      <alignment horizontal="right" vertical="center"/>
      <protection locked="0"/>
    </xf>
    <xf numFmtId="49" fontId="2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3" fontId="1" fillId="0" borderId="15" xfId="58" applyNumberFormat="1" applyFont="1" applyFill="1" applyBorder="1" applyAlignment="1" applyProtection="1">
      <alignment horizontal="right" vertical="center"/>
      <protection locked="0"/>
    </xf>
    <xf numFmtId="176" fontId="21" fillId="0" borderId="15" xfId="58" applyNumberFormat="1" applyFont="1" applyFill="1" applyBorder="1" applyAlignment="1" applyProtection="1">
      <alignment horizontal="right" vertical="center"/>
      <protection locked="0"/>
    </xf>
    <xf numFmtId="49" fontId="1" fillId="0" borderId="15" xfId="58" applyNumberFormat="1" applyFont="1" applyFill="1" applyBorder="1" applyAlignment="1" applyProtection="1">
      <alignment horizontal="left" vertical="center"/>
      <protection locked="0"/>
    </xf>
    <xf numFmtId="49" fontId="21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58" applyNumberFormat="1" applyFont="1" applyFill="1" applyBorder="1" applyAlignment="1" applyProtection="1">
      <alignment horizontal="left" wrapText="1"/>
      <protection locked="0"/>
    </xf>
    <xf numFmtId="172" fontId="1" fillId="27" borderId="15" xfId="42" applyNumberFormat="1" applyFont="1" applyFill="1" applyBorder="1" applyAlignment="1" applyProtection="1">
      <alignment/>
      <protection locked="0"/>
    </xf>
    <xf numFmtId="3" fontId="0" fillId="27" borderId="15" xfId="58" applyNumberFormat="1" applyFont="1" applyFill="1" applyBorder="1" applyAlignment="1" applyProtection="1">
      <alignment horizontal="right" vertical="center"/>
      <protection locked="0"/>
    </xf>
    <xf numFmtId="172" fontId="21" fillId="26" borderId="15" xfId="42" applyNumberFormat="1" applyFont="1" applyFill="1" applyBorder="1" applyAlignment="1" applyProtection="1">
      <alignment/>
      <protection locked="0"/>
    </xf>
    <xf numFmtId="3" fontId="0" fillId="26" borderId="15" xfId="58" applyNumberFormat="1" applyFont="1" applyFill="1" applyBorder="1" applyAlignment="1" applyProtection="1">
      <alignment horizontal="right" vertical="center"/>
      <protection locked="0"/>
    </xf>
    <xf numFmtId="172" fontId="52" fillId="27" borderId="15" xfId="42" applyNumberFormat="1" applyFont="1" applyFill="1" applyBorder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55" fillId="0" borderId="17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8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4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3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9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20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21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5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20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39" fillId="0" borderId="0" xfId="42" applyNumberFormat="1" applyFont="1" applyFill="1" applyAlignment="1" applyProtection="1">
      <alignment horizontal="center"/>
      <protection locked="0"/>
    </xf>
    <xf numFmtId="172" fontId="61" fillId="0" borderId="17" xfId="42" applyNumberFormat="1" applyFont="1" applyFill="1" applyBorder="1" applyAlignment="1" applyProtection="1">
      <alignment horizontal="center"/>
      <protection locked="0"/>
    </xf>
    <xf numFmtId="172" fontId="61" fillId="0" borderId="14" xfId="42" applyNumberFormat="1" applyFont="1" applyFill="1" applyBorder="1" applyAlignment="1" applyProtection="1">
      <alignment horizontal="center"/>
      <protection locked="0"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54" fillId="0" borderId="0" xfId="42" applyNumberFormat="1" applyFont="1" applyFill="1" applyAlignment="1" applyProtection="1">
      <alignment horizontal="center"/>
      <protection locked="0"/>
    </xf>
    <xf numFmtId="172" fontId="55" fillId="0" borderId="10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11" xfId="42" applyNumberFormat="1" applyFont="1" applyFill="1" applyBorder="1" applyAlignment="1" applyProtection="1">
      <alignment horizontal="center" vertical="center" wrapText="1"/>
      <protection locked="0"/>
    </xf>
    <xf numFmtId="172" fontId="54" fillId="0" borderId="0" xfId="42" applyNumberFormat="1" applyFont="1" applyFill="1" applyAlignment="1" applyProtection="1">
      <alignment horizontal="left"/>
      <protection locked="0"/>
    </xf>
    <xf numFmtId="172" fontId="55" fillId="0" borderId="22" xfId="42" applyNumberFormat="1" applyFont="1" applyFill="1" applyBorder="1" applyAlignment="1" applyProtection="1">
      <alignment horizontal="center" vertical="center" wrapText="1"/>
      <protection locked="0"/>
    </xf>
    <xf numFmtId="172" fontId="54" fillId="0" borderId="15" xfId="42" applyNumberFormat="1" applyFont="1" applyFill="1" applyBorder="1" applyAlignment="1" applyProtection="1">
      <alignment horizontal="center" vertical="center" wrapText="1"/>
      <protection locked="0"/>
    </xf>
    <xf numFmtId="172" fontId="54" fillId="0" borderId="17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23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24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25" xfId="42" applyNumberFormat="1" applyFont="1" applyFill="1" applyBorder="1" applyAlignment="1" applyProtection="1">
      <alignment horizontal="center" vertical="center" wrapText="1"/>
      <protection locked="0"/>
    </xf>
    <xf numFmtId="172" fontId="53" fillId="0" borderId="0" xfId="42" applyNumberFormat="1" applyFont="1" applyFill="1" applyAlignment="1" applyProtection="1">
      <alignment horizontal="center"/>
      <protection locked="0"/>
    </xf>
    <xf numFmtId="172" fontId="56" fillId="0" borderId="0" xfId="42" applyNumberFormat="1" applyFont="1" applyFill="1" applyAlignment="1" applyProtection="1">
      <alignment horizontal="center"/>
      <protection locked="0"/>
    </xf>
    <xf numFmtId="172" fontId="25" fillId="27" borderId="0" xfId="42" applyNumberFormat="1" applyFont="1" applyFill="1" applyAlignment="1" applyProtection="1">
      <alignment horizontal="center"/>
      <protection locked="0"/>
    </xf>
    <xf numFmtId="172" fontId="58" fillId="0" borderId="10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1" xfId="42" applyNumberFormat="1" applyFont="1" applyFill="1" applyBorder="1" applyAlignment="1" applyProtection="1">
      <alignment horizontal="center" vertical="center" wrapText="1"/>
      <protection locked="0"/>
    </xf>
    <xf numFmtId="172" fontId="31" fillId="0" borderId="10" xfId="42" applyNumberFormat="1" applyFont="1" applyFill="1" applyBorder="1" applyAlignment="1" applyProtection="1">
      <alignment horizontal="center"/>
      <protection locked="0"/>
    </xf>
    <xf numFmtId="172" fontId="58" fillId="0" borderId="15" xfId="4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1. (Goc) THONG KE TT01 Toàn tỉnh Hoa Binh 6 tháng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K182"/>
  <sheetViews>
    <sheetView tabSelected="1" zoomScale="70" zoomScaleNormal="70" zoomScalePageLayoutView="0" workbookViewId="0" topLeftCell="A7">
      <selection activeCell="C89" sqref="C89"/>
    </sheetView>
  </sheetViews>
  <sheetFormatPr defaultColWidth="9.33203125" defaultRowHeight="24.75" customHeight="1"/>
  <cols>
    <col min="1" max="1" width="6.16015625" style="2" customWidth="1"/>
    <col min="2" max="2" width="34.66015625" style="2" customWidth="1"/>
    <col min="3" max="3" width="14.66015625" style="3" customWidth="1"/>
    <col min="4" max="5" width="12.83203125" style="2" customWidth="1"/>
    <col min="6" max="6" width="11.66015625" style="2" customWidth="1"/>
    <col min="7" max="7" width="12.33203125" style="2" customWidth="1"/>
    <col min="8" max="8" width="13.5" style="2" customWidth="1"/>
    <col min="9" max="9" width="13" style="2" customWidth="1"/>
    <col min="10" max="10" width="13.83203125" style="2" customWidth="1"/>
    <col min="11" max="13" width="13" style="2" customWidth="1"/>
    <col min="14" max="14" width="13.66015625" style="2" customWidth="1"/>
    <col min="15" max="15" width="13.5" style="2" customWidth="1"/>
    <col min="16" max="16" width="12.33203125" style="2" customWidth="1"/>
    <col min="17" max="17" width="13.5" style="2" customWidth="1"/>
    <col min="18" max="19" width="14.5" style="2" customWidth="1"/>
    <col min="20" max="20" width="14.5" style="2" hidden="1" customWidth="1"/>
    <col min="21" max="21" width="30.16015625" style="2" hidden="1" customWidth="1"/>
    <col min="22" max="22" width="16.83203125" style="2" hidden="1" customWidth="1"/>
    <col min="23" max="23" width="14.5" style="2" hidden="1" customWidth="1"/>
    <col min="24" max="24" width="0" style="2" hidden="1" customWidth="1"/>
    <col min="25" max="25" width="16.5" style="2" hidden="1" customWidth="1"/>
    <col min="26" max="35" width="0" style="2" hidden="1" customWidth="1"/>
    <col min="36" max="36" width="18.33203125" style="2" hidden="1" customWidth="1"/>
    <col min="37" max="38" width="0" style="2" hidden="1" customWidth="1"/>
    <col min="39" max="16384" width="9.33203125" style="2" customWidth="1"/>
  </cols>
  <sheetData>
    <row r="1" spans="1:25" ht="32.25" customHeight="1">
      <c r="A1" s="62"/>
      <c r="B1" s="191" t="s">
        <v>29</v>
      </c>
      <c r="C1" s="191"/>
      <c r="D1" s="63"/>
      <c r="E1" s="63"/>
      <c r="F1" s="198" t="s">
        <v>11</v>
      </c>
      <c r="G1" s="198"/>
      <c r="H1" s="198"/>
      <c r="I1" s="198"/>
      <c r="J1" s="198"/>
      <c r="K1" s="198"/>
      <c r="L1" s="198"/>
      <c r="M1" s="198"/>
      <c r="N1" s="144"/>
      <c r="O1" s="63"/>
      <c r="P1" s="64" t="s">
        <v>19</v>
      </c>
      <c r="Q1" s="64"/>
      <c r="R1" s="62"/>
      <c r="S1" s="64"/>
      <c r="T1" s="64"/>
      <c r="U1" s="64"/>
      <c r="V1" s="64"/>
      <c r="W1" s="64"/>
      <c r="X1" s="79"/>
      <c r="Y1" s="62"/>
    </row>
    <row r="2" spans="1:25" ht="24.75" customHeight="1">
      <c r="A2" s="62"/>
      <c r="B2" s="191" t="s">
        <v>43</v>
      </c>
      <c r="C2" s="191"/>
      <c r="D2" s="191"/>
      <c r="E2" s="65"/>
      <c r="F2" s="199" t="s">
        <v>28</v>
      </c>
      <c r="G2" s="199"/>
      <c r="H2" s="199"/>
      <c r="I2" s="199"/>
      <c r="J2" s="199"/>
      <c r="K2" s="199"/>
      <c r="L2" s="199"/>
      <c r="M2" s="199"/>
      <c r="N2" s="66"/>
      <c r="O2" s="65"/>
      <c r="P2" s="64" t="s">
        <v>112</v>
      </c>
      <c r="Q2" s="64"/>
      <c r="R2" s="64"/>
      <c r="S2" s="64"/>
      <c r="T2" s="64"/>
      <c r="U2" s="64"/>
      <c r="V2" s="64"/>
      <c r="W2" s="64"/>
      <c r="X2" s="79"/>
      <c r="Y2" s="62"/>
    </row>
    <row r="3" spans="1:25" ht="24.75" customHeight="1">
      <c r="A3" s="62"/>
      <c r="B3" s="191" t="s">
        <v>44</v>
      </c>
      <c r="C3" s="191"/>
      <c r="D3" s="64"/>
      <c r="E3" s="64"/>
      <c r="F3" s="187" t="s">
        <v>200</v>
      </c>
      <c r="G3" s="187"/>
      <c r="H3" s="187"/>
      <c r="I3" s="187"/>
      <c r="J3" s="187"/>
      <c r="K3" s="187"/>
      <c r="L3" s="187"/>
      <c r="M3" s="187"/>
      <c r="N3" s="142"/>
      <c r="O3" s="64"/>
      <c r="P3" s="64" t="s">
        <v>20</v>
      </c>
      <c r="Q3" s="64"/>
      <c r="R3" s="62"/>
      <c r="S3" s="64"/>
      <c r="T3" s="64"/>
      <c r="U3" s="64"/>
      <c r="V3" s="64"/>
      <c r="W3" s="64"/>
      <c r="X3" s="79"/>
      <c r="Y3" s="62"/>
    </row>
    <row r="4" spans="1:25" ht="24.75" customHeight="1">
      <c r="A4" s="62"/>
      <c r="B4" s="64" t="s">
        <v>4</v>
      </c>
      <c r="C4" s="67"/>
      <c r="D4" s="68"/>
      <c r="E4" s="68"/>
      <c r="F4" s="69"/>
      <c r="G4" s="70"/>
      <c r="H4" s="70"/>
      <c r="I4" s="70"/>
      <c r="J4" s="70"/>
      <c r="K4" s="70"/>
      <c r="L4" s="70"/>
      <c r="M4" s="70"/>
      <c r="N4" s="70"/>
      <c r="O4" s="69"/>
      <c r="P4" s="191" t="s">
        <v>113</v>
      </c>
      <c r="Q4" s="191"/>
      <c r="R4" s="191"/>
      <c r="S4" s="64"/>
      <c r="T4" s="64"/>
      <c r="U4" s="64"/>
      <c r="V4" s="64"/>
      <c r="W4" s="64"/>
      <c r="X4" s="79"/>
      <c r="Y4" s="62"/>
    </row>
    <row r="5" spans="1:25" ht="24.75" customHeight="1">
      <c r="A5" s="62"/>
      <c r="B5" s="69"/>
      <c r="C5" s="69"/>
      <c r="D5" s="69"/>
      <c r="E5" s="69"/>
      <c r="F5" s="71"/>
      <c r="G5" s="72"/>
      <c r="H5" s="72"/>
      <c r="I5" s="72"/>
      <c r="J5" s="72"/>
      <c r="K5" s="72"/>
      <c r="L5" s="72"/>
      <c r="M5" s="72"/>
      <c r="N5" s="72"/>
      <c r="O5" s="71"/>
      <c r="P5" s="73" t="s">
        <v>2</v>
      </c>
      <c r="Q5" s="74"/>
      <c r="R5" s="62"/>
      <c r="S5" s="73"/>
      <c r="T5" s="74"/>
      <c r="U5" s="74"/>
      <c r="V5" s="74"/>
      <c r="W5" s="74"/>
      <c r="X5" s="79"/>
      <c r="Y5" s="62"/>
    </row>
    <row r="6" spans="1:25" s="3" customFormat="1" ht="24.75" customHeight="1">
      <c r="A6" s="192" t="s">
        <v>30</v>
      </c>
      <c r="B6" s="195"/>
      <c r="C6" s="172" t="s">
        <v>31</v>
      </c>
      <c r="D6" s="173"/>
      <c r="E6" s="174"/>
      <c r="F6" s="177" t="s">
        <v>14</v>
      </c>
      <c r="G6" s="188" t="s">
        <v>15</v>
      </c>
      <c r="H6" s="172" t="s">
        <v>13</v>
      </c>
      <c r="I6" s="173"/>
      <c r="J6" s="173"/>
      <c r="K6" s="173"/>
      <c r="L6" s="173"/>
      <c r="M6" s="173"/>
      <c r="N6" s="173"/>
      <c r="O6" s="173"/>
      <c r="P6" s="173"/>
      <c r="Q6" s="174"/>
      <c r="R6" s="180" t="s">
        <v>37</v>
      </c>
      <c r="S6" s="180" t="s">
        <v>50</v>
      </c>
      <c r="T6" s="143"/>
      <c r="U6" s="143"/>
      <c r="V6" s="143"/>
      <c r="W6" s="143"/>
      <c r="X6" s="62"/>
      <c r="Y6" s="62"/>
    </row>
    <row r="7" spans="1:25" s="3" customFormat="1" ht="28.5" customHeight="1">
      <c r="A7" s="196"/>
      <c r="B7" s="197"/>
      <c r="C7" s="179" t="s">
        <v>5</v>
      </c>
      <c r="D7" s="175" t="s">
        <v>32</v>
      </c>
      <c r="E7" s="176"/>
      <c r="F7" s="179"/>
      <c r="G7" s="189"/>
      <c r="H7" s="177" t="s">
        <v>5</v>
      </c>
      <c r="I7" s="192" t="s">
        <v>35</v>
      </c>
      <c r="J7" s="188"/>
      <c r="K7" s="188"/>
      <c r="L7" s="188"/>
      <c r="M7" s="188"/>
      <c r="N7" s="188"/>
      <c r="O7" s="188"/>
      <c r="P7" s="188"/>
      <c r="Q7" s="180" t="s">
        <v>17</v>
      </c>
      <c r="R7" s="180"/>
      <c r="S7" s="180"/>
      <c r="T7" s="143"/>
      <c r="U7" s="143"/>
      <c r="V7" s="143"/>
      <c r="W7" s="143"/>
      <c r="X7" s="62"/>
      <c r="Y7" s="62"/>
    </row>
    <row r="8" spans="1:25" s="3" customFormat="1" ht="24.75" customHeight="1">
      <c r="A8" s="196"/>
      <c r="B8" s="197"/>
      <c r="C8" s="179"/>
      <c r="D8" s="177" t="s">
        <v>33</v>
      </c>
      <c r="E8" s="177" t="s">
        <v>34</v>
      </c>
      <c r="F8" s="179"/>
      <c r="G8" s="189"/>
      <c r="H8" s="179"/>
      <c r="I8" s="181" t="s">
        <v>5</v>
      </c>
      <c r="J8" s="193" t="s">
        <v>32</v>
      </c>
      <c r="K8" s="193"/>
      <c r="L8" s="193"/>
      <c r="M8" s="193"/>
      <c r="N8" s="193"/>
      <c r="O8" s="193"/>
      <c r="P8" s="194"/>
      <c r="Q8" s="180"/>
      <c r="R8" s="180"/>
      <c r="S8" s="180"/>
      <c r="T8" s="143"/>
      <c r="U8" s="143"/>
      <c r="V8" s="143"/>
      <c r="W8" s="143"/>
      <c r="X8" s="62"/>
      <c r="Y8" s="80"/>
    </row>
    <row r="9" spans="1:36" s="3" customFormat="1" ht="74.25" customHeight="1">
      <c r="A9" s="175"/>
      <c r="B9" s="176"/>
      <c r="C9" s="178"/>
      <c r="D9" s="178"/>
      <c r="E9" s="178"/>
      <c r="F9" s="178"/>
      <c r="G9" s="190"/>
      <c r="H9" s="178"/>
      <c r="I9" s="182"/>
      <c r="J9" s="81" t="s">
        <v>48</v>
      </c>
      <c r="K9" s="81" t="s">
        <v>16</v>
      </c>
      <c r="L9" s="81" t="s">
        <v>45</v>
      </c>
      <c r="M9" s="81" t="s">
        <v>18</v>
      </c>
      <c r="N9" s="82" t="s">
        <v>36</v>
      </c>
      <c r="O9" s="82" t="s">
        <v>49</v>
      </c>
      <c r="P9" s="83" t="s">
        <v>46</v>
      </c>
      <c r="Q9" s="180"/>
      <c r="R9" s="180"/>
      <c r="S9" s="180"/>
      <c r="T9" s="143"/>
      <c r="U9" s="143"/>
      <c r="V9" s="143"/>
      <c r="W9" s="143"/>
      <c r="X9" s="62"/>
      <c r="Y9" s="80" t="s">
        <v>110</v>
      </c>
      <c r="AJ9" s="59" t="s">
        <v>169</v>
      </c>
    </row>
    <row r="10" spans="1:25" s="10" customFormat="1" ht="24.75" customHeight="1">
      <c r="A10" s="184" t="s">
        <v>6</v>
      </c>
      <c r="B10" s="185"/>
      <c r="C10" s="141">
        <v>1</v>
      </c>
      <c r="D10" s="141">
        <v>2</v>
      </c>
      <c r="E10" s="141">
        <v>3</v>
      </c>
      <c r="F10" s="141">
        <v>4</v>
      </c>
      <c r="G10" s="141">
        <v>5</v>
      </c>
      <c r="H10" s="141">
        <v>6</v>
      </c>
      <c r="I10" s="141">
        <v>7</v>
      </c>
      <c r="J10" s="141" t="s">
        <v>27</v>
      </c>
      <c r="K10" s="141" t="s">
        <v>38</v>
      </c>
      <c r="L10" s="141" t="s">
        <v>23</v>
      </c>
      <c r="M10" s="141" t="s">
        <v>39</v>
      </c>
      <c r="N10" s="141" t="s">
        <v>22</v>
      </c>
      <c r="O10" s="141" t="s">
        <v>40</v>
      </c>
      <c r="P10" s="141" t="s">
        <v>41</v>
      </c>
      <c r="Q10" s="84">
        <v>15</v>
      </c>
      <c r="R10" s="84">
        <v>16</v>
      </c>
      <c r="S10" s="101">
        <v>17</v>
      </c>
      <c r="T10" s="85"/>
      <c r="U10" s="85"/>
      <c r="V10" s="85"/>
      <c r="W10" s="85"/>
      <c r="X10" s="86"/>
      <c r="Y10" s="78"/>
    </row>
    <row r="11" spans="1:37" s="14" customFormat="1" ht="38.25" customHeight="1">
      <c r="A11" s="171" t="s">
        <v>128</v>
      </c>
      <c r="B11" s="171"/>
      <c r="C11" s="146">
        <f aca="true" t="shared" si="0" ref="C11:R11">C12+C23+C29+C34+C41+C47+C56+C62+C70+C75+C80+C84+C89</f>
        <v>9684</v>
      </c>
      <c r="D11" s="146">
        <f t="shared" si="0"/>
        <v>3149</v>
      </c>
      <c r="E11" s="146">
        <f t="shared" si="0"/>
        <v>6535</v>
      </c>
      <c r="F11" s="146">
        <f t="shared" si="0"/>
        <v>132</v>
      </c>
      <c r="G11" s="146">
        <f t="shared" si="0"/>
        <v>0</v>
      </c>
      <c r="H11" s="146">
        <f t="shared" si="0"/>
        <v>9552</v>
      </c>
      <c r="I11" s="146">
        <f t="shared" si="0"/>
        <v>7744</v>
      </c>
      <c r="J11" s="146">
        <f t="shared" si="0"/>
        <v>5815</v>
      </c>
      <c r="K11" s="146">
        <f t="shared" si="0"/>
        <v>60</v>
      </c>
      <c r="L11" s="146">
        <f t="shared" si="0"/>
        <v>1846</v>
      </c>
      <c r="M11" s="146">
        <f t="shared" si="0"/>
        <v>11</v>
      </c>
      <c r="N11" s="146">
        <f t="shared" si="0"/>
        <v>3</v>
      </c>
      <c r="O11" s="146">
        <f t="shared" si="0"/>
        <v>0</v>
      </c>
      <c r="P11" s="146">
        <f t="shared" si="0"/>
        <v>9</v>
      </c>
      <c r="Q11" s="146">
        <f t="shared" si="0"/>
        <v>1808</v>
      </c>
      <c r="R11" s="146">
        <f t="shared" si="0"/>
        <v>3677</v>
      </c>
      <c r="S11" s="147">
        <f aca="true" t="shared" si="1" ref="S11:S74">(J11+K11)/I11</f>
        <v>0.7586518595041323</v>
      </c>
      <c r="T11" s="87"/>
      <c r="U11" s="87"/>
      <c r="V11" s="115">
        <v>2966</v>
      </c>
      <c r="W11" s="115">
        <f>D11-V11</f>
        <v>183</v>
      </c>
      <c r="X11" s="88"/>
      <c r="Y11" s="88">
        <f>C11-F11-G11-H11</f>
        <v>0</v>
      </c>
      <c r="AJ11" s="133">
        <v>2966</v>
      </c>
      <c r="AK11" s="14">
        <f>AJ11-D11</f>
        <v>-183</v>
      </c>
    </row>
    <row r="12" spans="1:25" s="17" customFormat="1" ht="24.75" customHeight="1">
      <c r="A12" s="148" t="s">
        <v>0</v>
      </c>
      <c r="B12" s="149" t="s">
        <v>144</v>
      </c>
      <c r="C12" s="167">
        <v>363</v>
      </c>
      <c r="D12" s="167">
        <v>72</v>
      </c>
      <c r="E12" s="167">
        <v>291</v>
      </c>
      <c r="F12" s="167">
        <v>5</v>
      </c>
      <c r="G12" s="167">
        <v>0</v>
      </c>
      <c r="H12" s="167">
        <v>358</v>
      </c>
      <c r="I12" s="167">
        <v>311</v>
      </c>
      <c r="J12" s="167">
        <v>249</v>
      </c>
      <c r="K12" s="167">
        <v>1</v>
      </c>
      <c r="L12" s="167">
        <v>59</v>
      </c>
      <c r="M12" s="167">
        <v>1</v>
      </c>
      <c r="N12" s="167">
        <v>1</v>
      </c>
      <c r="O12" s="167">
        <v>0</v>
      </c>
      <c r="P12" s="167">
        <v>0</v>
      </c>
      <c r="Q12" s="167">
        <v>47</v>
      </c>
      <c r="R12" s="167">
        <v>108</v>
      </c>
      <c r="S12" s="147">
        <f t="shared" si="1"/>
        <v>0.8038585209003215</v>
      </c>
      <c r="T12" s="103" t="s">
        <v>0</v>
      </c>
      <c r="U12" s="104" t="s">
        <v>144</v>
      </c>
      <c r="V12" s="110">
        <v>74</v>
      </c>
      <c r="W12" s="115">
        <f aca="true" t="shared" si="2" ref="W12:W81">D12-V12</f>
        <v>-2</v>
      </c>
      <c r="X12" s="89">
        <f>+C12-F12-G12-H12</f>
        <v>0</v>
      </c>
      <c r="Y12" s="88">
        <f>C12-F12-G12-H12</f>
        <v>0</v>
      </c>
    </row>
    <row r="13" spans="1:25" s="18" customFormat="1" ht="24.75" customHeight="1" hidden="1">
      <c r="A13" s="150" t="s">
        <v>7</v>
      </c>
      <c r="B13" s="151" t="s">
        <v>127</v>
      </c>
      <c r="C13" s="165">
        <v>5</v>
      </c>
      <c r="D13" s="165">
        <v>0</v>
      </c>
      <c r="E13" s="165">
        <v>5</v>
      </c>
      <c r="F13" s="165">
        <v>0</v>
      </c>
      <c r="G13" s="165"/>
      <c r="H13" s="165">
        <v>5</v>
      </c>
      <c r="I13" s="165">
        <v>5</v>
      </c>
      <c r="J13" s="165">
        <v>5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47">
        <f t="shared" si="1"/>
        <v>1</v>
      </c>
      <c r="T13" s="103" t="s">
        <v>7</v>
      </c>
      <c r="U13" s="105" t="s">
        <v>127</v>
      </c>
      <c r="V13" s="111">
        <v>0</v>
      </c>
      <c r="W13" s="115">
        <f t="shared" si="2"/>
        <v>0</v>
      </c>
      <c r="X13" s="89">
        <v>0</v>
      </c>
      <c r="Y13" s="88"/>
    </row>
    <row r="14" spans="1:25" s="19" customFormat="1" ht="24.75" customHeight="1" hidden="1">
      <c r="A14" s="150" t="s">
        <v>8</v>
      </c>
      <c r="B14" s="151" t="s">
        <v>104</v>
      </c>
      <c r="C14" s="165">
        <v>14</v>
      </c>
      <c r="D14" s="165">
        <v>1</v>
      </c>
      <c r="E14" s="165">
        <v>13</v>
      </c>
      <c r="F14" s="165">
        <v>1</v>
      </c>
      <c r="G14" s="165">
        <v>0</v>
      </c>
      <c r="H14" s="165">
        <v>13</v>
      </c>
      <c r="I14" s="165">
        <v>13</v>
      </c>
      <c r="J14" s="165">
        <v>13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47">
        <f t="shared" si="1"/>
        <v>1</v>
      </c>
      <c r="T14" s="103" t="s">
        <v>8</v>
      </c>
      <c r="U14" s="105" t="s">
        <v>104</v>
      </c>
      <c r="V14" s="111">
        <v>1</v>
      </c>
      <c r="W14" s="115">
        <f t="shared" si="2"/>
        <v>0</v>
      </c>
      <c r="X14" s="89">
        <v>0</v>
      </c>
      <c r="Y14" s="88"/>
    </row>
    <row r="15" spans="1:25" s="19" customFormat="1" ht="24.75" customHeight="1" hidden="1">
      <c r="A15" s="150" t="s">
        <v>9</v>
      </c>
      <c r="B15" s="151" t="s">
        <v>130</v>
      </c>
      <c r="C15" s="165">
        <v>15</v>
      </c>
      <c r="D15" s="165">
        <v>0</v>
      </c>
      <c r="E15" s="165">
        <v>15</v>
      </c>
      <c r="F15" s="165">
        <v>0</v>
      </c>
      <c r="G15" s="165">
        <v>0</v>
      </c>
      <c r="H15" s="165">
        <v>15</v>
      </c>
      <c r="I15" s="165">
        <v>15</v>
      </c>
      <c r="J15" s="165">
        <v>15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47">
        <f t="shared" si="1"/>
        <v>1</v>
      </c>
      <c r="T15" s="103" t="s">
        <v>9</v>
      </c>
      <c r="U15" s="105" t="s">
        <v>145</v>
      </c>
      <c r="V15" s="111">
        <v>0</v>
      </c>
      <c r="W15" s="115">
        <f t="shared" si="2"/>
        <v>0</v>
      </c>
      <c r="X15" s="89">
        <v>0</v>
      </c>
      <c r="Y15" s="88"/>
    </row>
    <row r="16" spans="1:25" s="19" customFormat="1" ht="24.75" customHeight="1" hidden="1">
      <c r="A16" s="150" t="s">
        <v>10</v>
      </c>
      <c r="B16" s="151" t="s">
        <v>131</v>
      </c>
      <c r="C16" s="165">
        <v>32</v>
      </c>
      <c r="D16" s="165">
        <v>24</v>
      </c>
      <c r="E16" s="165">
        <v>8</v>
      </c>
      <c r="F16" s="165">
        <v>3</v>
      </c>
      <c r="G16" s="165">
        <v>0</v>
      </c>
      <c r="H16" s="165">
        <v>29</v>
      </c>
      <c r="I16" s="165">
        <v>22</v>
      </c>
      <c r="J16" s="165">
        <v>7</v>
      </c>
      <c r="K16" s="165">
        <v>0</v>
      </c>
      <c r="L16" s="165">
        <v>15</v>
      </c>
      <c r="M16" s="165">
        <v>0</v>
      </c>
      <c r="N16" s="165">
        <v>0</v>
      </c>
      <c r="O16" s="165">
        <v>0</v>
      </c>
      <c r="P16" s="165">
        <v>0</v>
      </c>
      <c r="Q16" s="165">
        <v>7</v>
      </c>
      <c r="R16" s="165">
        <v>22</v>
      </c>
      <c r="S16" s="147">
        <f t="shared" si="1"/>
        <v>0.3181818181818182</v>
      </c>
      <c r="T16" s="103" t="s">
        <v>10</v>
      </c>
      <c r="U16" s="105" t="s">
        <v>131</v>
      </c>
      <c r="V16" s="111">
        <v>17</v>
      </c>
      <c r="W16" s="115">
        <f t="shared" si="2"/>
        <v>7</v>
      </c>
      <c r="X16" s="89">
        <v>0</v>
      </c>
      <c r="Y16" s="88"/>
    </row>
    <row r="17" spans="1:25" s="20" customFormat="1" ht="24.75" customHeight="1" hidden="1">
      <c r="A17" s="150" t="s">
        <v>24</v>
      </c>
      <c r="B17" s="151" t="s">
        <v>132</v>
      </c>
      <c r="C17" s="165">
        <v>21</v>
      </c>
      <c r="D17" s="165">
        <v>9</v>
      </c>
      <c r="E17" s="165">
        <v>12</v>
      </c>
      <c r="F17" s="165">
        <v>1</v>
      </c>
      <c r="G17" s="165"/>
      <c r="H17" s="165">
        <v>20</v>
      </c>
      <c r="I17" s="165">
        <v>15</v>
      </c>
      <c r="J17" s="165">
        <v>11</v>
      </c>
      <c r="K17" s="165"/>
      <c r="L17" s="165">
        <v>4</v>
      </c>
      <c r="M17" s="165"/>
      <c r="N17" s="165"/>
      <c r="O17" s="165"/>
      <c r="P17" s="165"/>
      <c r="Q17" s="165">
        <v>5</v>
      </c>
      <c r="R17" s="165">
        <v>9</v>
      </c>
      <c r="S17" s="147">
        <f t="shared" si="1"/>
        <v>0.7333333333333333</v>
      </c>
      <c r="T17" s="103" t="s">
        <v>24</v>
      </c>
      <c r="U17" s="105" t="s">
        <v>132</v>
      </c>
      <c r="V17" s="111">
        <v>12</v>
      </c>
      <c r="W17" s="115">
        <f t="shared" si="2"/>
        <v>-3</v>
      </c>
      <c r="X17" s="89">
        <v>0</v>
      </c>
      <c r="Y17" s="88"/>
    </row>
    <row r="18" spans="1:25" s="21" customFormat="1" ht="24.75" customHeight="1" hidden="1">
      <c r="A18" s="150" t="s">
        <v>25</v>
      </c>
      <c r="B18" s="151" t="s">
        <v>118</v>
      </c>
      <c r="C18" s="165">
        <v>8</v>
      </c>
      <c r="D18" s="165">
        <v>2</v>
      </c>
      <c r="E18" s="165">
        <v>6</v>
      </c>
      <c r="F18" s="165">
        <v>0</v>
      </c>
      <c r="G18" s="165"/>
      <c r="H18" s="165">
        <v>8</v>
      </c>
      <c r="I18" s="165">
        <v>6</v>
      </c>
      <c r="J18" s="165">
        <v>6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2</v>
      </c>
      <c r="R18" s="165">
        <v>2</v>
      </c>
      <c r="S18" s="147">
        <f t="shared" si="1"/>
        <v>1</v>
      </c>
      <c r="T18" s="103" t="s">
        <v>25</v>
      </c>
      <c r="U18" s="105" t="s">
        <v>118</v>
      </c>
      <c r="V18" s="111">
        <v>2</v>
      </c>
      <c r="W18" s="115">
        <f t="shared" si="2"/>
        <v>0</v>
      </c>
      <c r="X18" s="89">
        <v>0</v>
      </c>
      <c r="Y18" s="88"/>
    </row>
    <row r="19" spans="1:25" s="21" customFormat="1" ht="24.75" customHeight="1" hidden="1">
      <c r="A19" s="150" t="s">
        <v>26</v>
      </c>
      <c r="B19" s="152" t="s">
        <v>117</v>
      </c>
      <c r="C19" s="165">
        <v>39</v>
      </c>
      <c r="D19" s="165">
        <v>21</v>
      </c>
      <c r="E19" s="165">
        <v>18</v>
      </c>
      <c r="F19" s="165">
        <v>0</v>
      </c>
      <c r="G19" s="165"/>
      <c r="H19" s="165">
        <v>39</v>
      </c>
      <c r="I19" s="165">
        <v>29</v>
      </c>
      <c r="J19" s="165">
        <v>11</v>
      </c>
      <c r="K19" s="165">
        <v>0</v>
      </c>
      <c r="L19" s="165">
        <v>18</v>
      </c>
      <c r="M19" s="165">
        <v>0</v>
      </c>
      <c r="N19" s="165">
        <v>0</v>
      </c>
      <c r="O19" s="165">
        <v>0</v>
      </c>
      <c r="P19" s="165">
        <v>0</v>
      </c>
      <c r="Q19" s="165">
        <v>10</v>
      </c>
      <c r="R19" s="165">
        <v>28</v>
      </c>
      <c r="S19" s="147">
        <f t="shared" si="1"/>
        <v>0.3793103448275862</v>
      </c>
      <c r="T19" s="106" t="s">
        <v>26</v>
      </c>
      <c r="U19" s="107" t="s">
        <v>117</v>
      </c>
      <c r="V19" s="112">
        <v>21</v>
      </c>
      <c r="W19" s="115">
        <f t="shared" si="2"/>
        <v>0</v>
      </c>
      <c r="X19" s="89">
        <v>0</v>
      </c>
      <c r="Y19" s="88"/>
    </row>
    <row r="20" spans="1:25" s="21" customFormat="1" ht="24.75" customHeight="1" hidden="1">
      <c r="A20" s="150" t="s">
        <v>27</v>
      </c>
      <c r="B20" s="152" t="s">
        <v>106</v>
      </c>
      <c r="C20" s="165">
        <v>37</v>
      </c>
      <c r="D20" s="165">
        <v>21</v>
      </c>
      <c r="E20" s="165">
        <v>16</v>
      </c>
      <c r="F20" s="165">
        <v>2</v>
      </c>
      <c r="G20" s="165"/>
      <c r="H20" s="165">
        <v>35</v>
      </c>
      <c r="I20" s="165">
        <v>22</v>
      </c>
      <c r="J20" s="165">
        <v>14</v>
      </c>
      <c r="K20" s="165">
        <v>2</v>
      </c>
      <c r="L20" s="165">
        <v>6</v>
      </c>
      <c r="M20" s="165">
        <v>0</v>
      </c>
      <c r="N20" s="165">
        <v>0</v>
      </c>
      <c r="O20" s="165">
        <v>0</v>
      </c>
      <c r="P20" s="165">
        <v>0</v>
      </c>
      <c r="Q20" s="165">
        <v>13</v>
      </c>
      <c r="R20" s="165">
        <v>19</v>
      </c>
      <c r="S20" s="147">
        <f t="shared" si="1"/>
        <v>0.7272727272727273</v>
      </c>
      <c r="T20" s="106" t="s">
        <v>27</v>
      </c>
      <c r="U20" s="107" t="s">
        <v>106</v>
      </c>
      <c r="V20" s="112">
        <v>21</v>
      </c>
      <c r="W20" s="115">
        <f t="shared" si="2"/>
        <v>0</v>
      </c>
      <c r="X20" s="89">
        <v>0</v>
      </c>
      <c r="Y20" s="88"/>
    </row>
    <row r="21" spans="1:25" s="21" customFormat="1" ht="24.75" customHeight="1" hidden="1">
      <c r="A21" s="150" t="s">
        <v>38</v>
      </c>
      <c r="B21" s="152" t="s">
        <v>65</v>
      </c>
      <c r="C21" s="165">
        <v>14</v>
      </c>
      <c r="D21" s="165">
        <v>0</v>
      </c>
      <c r="E21" s="165">
        <v>14</v>
      </c>
      <c r="F21" s="165">
        <v>0</v>
      </c>
      <c r="G21" s="165"/>
      <c r="H21" s="165">
        <v>14</v>
      </c>
      <c r="I21" s="165">
        <v>14</v>
      </c>
      <c r="J21" s="165">
        <v>4</v>
      </c>
      <c r="K21" s="165"/>
      <c r="L21" s="165">
        <v>10</v>
      </c>
      <c r="M21" s="165"/>
      <c r="N21" s="165"/>
      <c r="O21" s="165"/>
      <c r="P21" s="165"/>
      <c r="Q21" s="165">
        <v>0</v>
      </c>
      <c r="R21" s="165">
        <v>10</v>
      </c>
      <c r="S21" s="147">
        <f t="shared" si="1"/>
        <v>0.2857142857142857</v>
      </c>
      <c r="T21" s="106"/>
      <c r="U21" s="107"/>
      <c r="V21" s="112"/>
      <c r="W21" s="115"/>
      <c r="X21" s="89"/>
      <c r="Y21" s="88"/>
    </row>
    <row r="22" spans="1:25" s="21" customFormat="1" ht="24.75" customHeight="1" hidden="1">
      <c r="A22" s="150" t="s">
        <v>23</v>
      </c>
      <c r="B22" s="152" t="s">
        <v>175</v>
      </c>
      <c r="C22" s="165">
        <v>12</v>
      </c>
      <c r="D22" s="165">
        <v>0</v>
      </c>
      <c r="E22" s="165">
        <v>12</v>
      </c>
      <c r="F22" s="165">
        <v>0</v>
      </c>
      <c r="G22" s="165">
        <v>0</v>
      </c>
      <c r="H22" s="165">
        <v>12</v>
      </c>
      <c r="I22" s="165">
        <v>12</v>
      </c>
      <c r="J22" s="165">
        <v>10</v>
      </c>
      <c r="K22" s="165">
        <v>0</v>
      </c>
      <c r="L22" s="165">
        <v>2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2</v>
      </c>
      <c r="S22" s="147">
        <f t="shared" si="1"/>
        <v>0.8333333333333334</v>
      </c>
      <c r="T22" s="106"/>
      <c r="U22" s="107"/>
      <c r="V22" s="112"/>
      <c r="W22" s="115"/>
      <c r="X22" s="89"/>
      <c r="Y22" s="88"/>
    </row>
    <row r="23" spans="1:25" s="11" customFormat="1" ht="24.75" customHeight="1">
      <c r="A23" s="148" t="s">
        <v>1</v>
      </c>
      <c r="B23" s="153" t="s">
        <v>176</v>
      </c>
      <c r="C23" s="167">
        <v>471</v>
      </c>
      <c r="D23" s="167">
        <v>112</v>
      </c>
      <c r="E23" s="167">
        <v>359</v>
      </c>
      <c r="F23" s="167">
        <v>13</v>
      </c>
      <c r="G23" s="167">
        <v>0</v>
      </c>
      <c r="H23" s="167">
        <v>458</v>
      </c>
      <c r="I23" s="167">
        <v>392</v>
      </c>
      <c r="J23" s="167">
        <v>319</v>
      </c>
      <c r="K23" s="167">
        <v>4</v>
      </c>
      <c r="L23" s="167">
        <v>69</v>
      </c>
      <c r="M23" s="167">
        <v>0</v>
      </c>
      <c r="N23" s="167">
        <v>0</v>
      </c>
      <c r="O23" s="167">
        <v>0</v>
      </c>
      <c r="P23" s="167">
        <v>0</v>
      </c>
      <c r="Q23" s="167">
        <v>66</v>
      </c>
      <c r="R23" s="167">
        <v>135</v>
      </c>
      <c r="S23" s="147">
        <f>(J23+K23)/I23</f>
        <v>0.8239795918367347</v>
      </c>
      <c r="T23" s="103" t="s">
        <v>1</v>
      </c>
      <c r="U23" s="108" t="s">
        <v>146</v>
      </c>
      <c r="V23" s="113">
        <v>159</v>
      </c>
      <c r="W23" s="115">
        <f t="shared" si="2"/>
        <v>-47</v>
      </c>
      <c r="X23" s="90">
        <f>+C23-F23-G23-H23</f>
        <v>0</v>
      </c>
      <c r="Y23" s="88">
        <f>C23-F23-G23-H23</f>
        <v>0</v>
      </c>
    </row>
    <row r="24" spans="1:25" s="5" customFormat="1" ht="24.75" customHeight="1" hidden="1">
      <c r="A24" s="150" t="s">
        <v>7</v>
      </c>
      <c r="B24" s="154" t="s">
        <v>74</v>
      </c>
      <c r="C24" s="165">
        <v>62</v>
      </c>
      <c r="D24" s="165">
        <v>16</v>
      </c>
      <c r="E24" s="165">
        <v>46</v>
      </c>
      <c r="F24" s="165"/>
      <c r="G24" s="165"/>
      <c r="H24" s="165">
        <v>62</v>
      </c>
      <c r="I24" s="165">
        <v>59</v>
      </c>
      <c r="J24" s="165">
        <v>31</v>
      </c>
      <c r="K24" s="165"/>
      <c r="L24" s="165">
        <v>17</v>
      </c>
      <c r="M24" s="165"/>
      <c r="N24" s="165"/>
      <c r="O24" s="165"/>
      <c r="P24" s="165">
        <v>11</v>
      </c>
      <c r="Q24" s="165">
        <v>3</v>
      </c>
      <c r="R24" s="165">
        <v>31</v>
      </c>
      <c r="S24" s="147">
        <f t="shared" si="1"/>
        <v>0.5254237288135594</v>
      </c>
      <c r="T24" s="103" t="s">
        <v>7</v>
      </c>
      <c r="U24" s="109" t="s">
        <v>65</v>
      </c>
      <c r="V24" s="114">
        <v>25</v>
      </c>
      <c r="W24" s="115">
        <f t="shared" si="2"/>
        <v>-9</v>
      </c>
      <c r="X24" s="90">
        <v>0</v>
      </c>
      <c r="Y24" s="88">
        <v>0</v>
      </c>
    </row>
    <row r="25" spans="1:25" s="12" customFormat="1" ht="24.75" customHeight="1" hidden="1">
      <c r="A25" s="150" t="s">
        <v>8</v>
      </c>
      <c r="B25" s="154" t="s">
        <v>75</v>
      </c>
      <c r="C25" s="165">
        <v>111</v>
      </c>
      <c r="D25" s="165">
        <v>15</v>
      </c>
      <c r="E25" s="165">
        <v>96</v>
      </c>
      <c r="F25" s="165">
        <v>6</v>
      </c>
      <c r="G25" s="165"/>
      <c r="H25" s="165">
        <v>105</v>
      </c>
      <c r="I25" s="165">
        <v>95</v>
      </c>
      <c r="J25" s="165">
        <v>83</v>
      </c>
      <c r="K25" s="165"/>
      <c r="L25" s="165">
        <v>11</v>
      </c>
      <c r="M25" s="165"/>
      <c r="N25" s="165"/>
      <c r="O25" s="165"/>
      <c r="P25" s="165">
        <v>1</v>
      </c>
      <c r="Q25" s="165">
        <v>10</v>
      </c>
      <c r="R25" s="165">
        <v>22</v>
      </c>
      <c r="S25" s="147">
        <f t="shared" si="1"/>
        <v>0.8736842105263158</v>
      </c>
      <c r="T25" s="103" t="s">
        <v>8</v>
      </c>
      <c r="U25" s="109" t="s">
        <v>66</v>
      </c>
      <c r="V25" s="114">
        <v>64</v>
      </c>
      <c r="W25" s="115">
        <f t="shared" si="2"/>
        <v>-49</v>
      </c>
      <c r="X25" s="90">
        <v>0</v>
      </c>
      <c r="Y25" s="88"/>
    </row>
    <row r="26" spans="1:25" s="12" customFormat="1" ht="24.75" customHeight="1" hidden="1">
      <c r="A26" s="150" t="s">
        <v>9</v>
      </c>
      <c r="B26" s="154" t="s">
        <v>76</v>
      </c>
      <c r="C26" s="165">
        <v>140</v>
      </c>
      <c r="D26" s="165">
        <v>36</v>
      </c>
      <c r="E26" s="165">
        <v>104</v>
      </c>
      <c r="F26" s="165">
        <v>3</v>
      </c>
      <c r="G26" s="165"/>
      <c r="H26" s="165">
        <v>137</v>
      </c>
      <c r="I26" s="165">
        <v>122</v>
      </c>
      <c r="J26" s="165">
        <v>91</v>
      </c>
      <c r="K26" s="165">
        <v>2</v>
      </c>
      <c r="L26" s="165">
        <v>26</v>
      </c>
      <c r="M26" s="165"/>
      <c r="N26" s="165">
        <v>0</v>
      </c>
      <c r="O26" s="165"/>
      <c r="P26" s="165">
        <v>3</v>
      </c>
      <c r="Q26" s="165">
        <v>15</v>
      </c>
      <c r="R26" s="165">
        <v>44</v>
      </c>
      <c r="S26" s="147">
        <f t="shared" si="1"/>
        <v>0.7622950819672131</v>
      </c>
      <c r="T26" s="103" t="s">
        <v>9</v>
      </c>
      <c r="U26" s="109" t="s">
        <v>67</v>
      </c>
      <c r="V26" s="114">
        <v>21</v>
      </c>
      <c r="W26" s="115">
        <f t="shared" si="2"/>
        <v>15</v>
      </c>
      <c r="X26" s="90">
        <v>0</v>
      </c>
      <c r="Y26" s="88"/>
    </row>
    <row r="27" spans="1:25" s="12" customFormat="1" ht="24.75" customHeight="1" hidden="1">
      <c r="A27" s="150" t="s">
        <v>10</v>
      </c>
      <c r="B27" s="154" t="s">
        <v>170</v>
      </c>
      <c r="C27" s="165">
        <v>44</v>
      </c>
      <c r="D27" s="165">
        <v>5</v>
      </c>
      <c r="E27" s="165">
        <v>39</v>
      </c>
      <c r="F27" s="165">
        <v>1</v>
      </c>
      <c r="G27" s="165"/>
      <c r="H27" s="165">
        <v>43</v>
      </c>
      <c r="I27" s="165">
        <v>39</v>
      </c>
      <c r="J27" s="165">
        <v>22</v>
      </c>
      <c r="K27" s="165"/>
      <c r="L27" s="165">
        <v>14</v>
      </c>
      <c r="M27" s="165"/>
      <c r="N27" s="165"/>
      <c r="O27" s="165"/>
      <c r="P27" s="165">
        <v>3</v>
      </c>
      <c r="Q27" s="165">
        <v>4</v>
      </c>
      <c r="R27" s="165">
        <v>21</v>
      </c>
      <c r="S27" s="147">
        <f t="shared" si="1"/>
        <v>0.5641025641025641</v>
      </c>
      <c r="T27" s="103" t="s">
        <v>10</v>
      </c>
      <c r="U27" s="109" t="s">
        <v>68</v>
      </c>
      <c r="V27" s="114">
        <v>49</v>
      </c>
      <c r="W27" s="115">
        <f t="shared" si="2"/>
        <v>-44</v>
      </c>
      <c r="X27" s="90">
        <v>0</v>
      </c>
      <c r="Y27" s="88"/>
    </row>
    <row r="28" spans="1:25" s="11" customFormat="1" ht="24.75" customHeight="1" hidden="1">
      <c r="A28" s="150" t="s">
        <v>24</v>
      </c>
      <c r="B28" s="154" t="s">
        <v>171</v>
      </c>
      <c r="C28" s="165">
        <v>40</v>
      </c>
      <c r="D28" s="165">
        <v>14</v>
      </c>
      <c r="E28" s="165">
        <v>26</v>
      </c>
      <c r="F28" s="165">
        <v>1</v>
      </c>
      <c r="G28" s="165"/>
      <c r="H28" s="165">
        <v>39</v>
      </c>
      <c r="I28" s="165">
        <v>29</v>
      </c>
      <c r="J28" s="165">
        <v>21</v>
      </c>
      <c r="K28" s="165"/>
      <c r="L28" s="165">
        <v>8</v>
      </c>
      <c r="M28" s="165"/>
      <c r="N28" s="165"/>
      <c r="O28" s="165"/>
      <c r="P28" s="165"/>
      <c r="Q28" s="165">
        <v>10</v>
      </c>
      <c r="R28" s="165">
        <v>18</v>
      </c>
      <c r="S28" s="147">
        <f t="shared" si="1"/>
        <v>0.7241379310344828</v>
      </c>
      <c r="T28" s="103" t="s">
        <v>1</v>
      </c>
      <c r="U28" s="108" t="s">
        <v>147</v>
      </c>
      <c r="V28" s="113">
        <v>347</v>
      </c>
      <c r="W28" s="115">
        <f t="shared" si="2"/>
        <v>-333</v>
      </c>
      <c r="X28" s="90">
        <f>+C28-F28-G28-H28</f>
        <v>0</v>
      </c>
      <c r="Y28" s="88">
        <f>C28-F28-G28-H28</f>
        <v>0</v>
      </c>
    </row>
    <row r="29" spans="1:25" s="5" customFormat="1" ht="24.75" customHeight="1">
      <c r="A29" s="148" t="s">
        <v>3</v>
      </c>
      <c r="B29" s="153" t="s">
        <v>177</v>
      </c>
      <c r="C29" s="167">
        <v>666</v>
      </c>
      <c r="D29" s="167">
        <v>166</v>
      </c>
      <c r="E29" s="167">
        <v>500</v>
      </c>
      <c r="F29" s="167">
        <v>12</v>
      </c>
      <c r="G29" s="167">
        <v>0</v>
      </c>
      <c r="H29" s="167">
        <v>654</v>
      </c>
      <c r="I29" s="167">
        <v>565</v>
      </c>
      <c r="J29" s="167">
        <v>438</v>
      </c>
      <c r="K29" s="167">
        <v>0</v>
      </c>
      <c r="L29" s="167">
        <v>126</v>
      </c>
      <c r="M29" s="167">
        <v>1</v>
      </c>
      <c r="N29" s="167">
        <v>0</v>
      </c>
      <c r="O29" s="167">
        <v>0</v>
      </c>
      <c r="P29" s="167">
        <v>0</v>
      </c>
      <c r="Q29" s="167">
        <v>89</v>
      </c>
      <c r="R29" s="167">
        <v>216</v>
      </c>
      <c r="S29" s="147">
        <f>(J29+K29)/I29</f>
        <v>0.7752212389380531</v>
      </c>
      <c r="T29" s="103" t="s">
        <v>7</v>
      </c>
      <c r="U29" s="109" t="s">
        <v>69</v>
      </c>
      <c r="V29" s="114">
        <v>4</v>
      </c>
      <c r="W29" s="115">
        <f t="shared" si="2"/>
        <v>162</v>
      </c>
      <c r="X29" s="90">
        <v>0</v>
      </c>
      <c r="Y29" s="88"/>
    </row>
    <row r="30" spans="1:25" s="12" customFormat="1" ht="24.75" customHeight="1" hidden="1">
      <c r="A30" s="150" t="s">
        <v>7</v>
      </c>
      <c r="B30" s="154" t="s">
        <v>100</v>
      </c>
      <c r="C30" s="165">
        <v>74</v>
      </c>
      <c r="D30" s="165">
        <v>1</v>
      </c>
      <c r="E30" s="165">
        <v>73</v>
      </c>
      <c r="F30" s="165">
        <v>2</v>
      </c>
      <c r="G30" s="165">
        <v>0</v>
      </c>
      <c r="H30" s="165">
        <v>72</v>
      </c>
      <c r="I30" s="165">
        <v>71</v>
      </c>
      <c r="J30" s="165">
        <v>63</v>
      </c>
      <c r="K30" s="165"/>
      <c r="L30" s="165">
        <v>8</v>
      </c>
      <c r="M30" s="165">
        <v>0</v>
      </c>
      <c r="N30" s="165">
        <v>0</v>
      </c>
      <c r="O30" s="165">
        <v>0</v>
      </c>
      <c r="P30" s="165">
        <v>0</v>
      </c>
      <c r="Q30" s="165">
        <v>1</v>
      </c>
      <c r="R30" s="165">
        <v>9</v>
      </c>
      <c r="S30" s="147">
        <f t="shared" si="1"/>
        <v>0.8873239436619719</v>
      </c>
      <c r="T30" s="103" t="s">
        <v>8</v>
      </c>
      <c r="U30" s="109" t="s">
        <v>96</v>
      </c>
      <c r="V30" s="114">
        <v>42</v>
      </c>
      <c r="W30" s="115">
        <f t="shared" si="2"/>
        <v>-41</v>
      </c>
      <c r="X30" s="90">
        <v>0</v>
      </c>
      <c r="Y30" s="88"/>
    </row>
    <row r="31" spans="1:25" s="12" customFormat="1" ht="24.75" customHeight="1" hidden="1">
      <c r="A31" s="150" t="s">
        <v>8</v>
      </c>
      <c r="B31" s="154" t="s">
        <v>101</v>
      </c>
      <c r="C31" s="165">
        <v>138</v>
      </c>
      <c r="D31" s="165">
        <v>45</v>
      </c>
      <c r="E31" s="165">
        <v>93</v>
      </c>
      <c r="F31" s="165">
        <v>5</v>
      </c>
      <c r="G31" s="165">
        <v>0</v>
      </c>
      <c r="H31" s="165">
        <v>133</v>
      </c>
      <c r="I31" s="165">
        <v>115</v>
      </c>
      <c r="J31" s="165">
        <v>66</v>
      </c>
      <c r="K31" s="165"/>
      <c r="L31" s="165">
        <v>49</v>
      </c>
      <c r="M31" s="165">
        <v>0</v>
      </c>
      <c r="N31" s="165">
        <v>0</v>
      </c>
      <c r="O31" s="165">
        <v>0</v>
      </c>
      <c r="P31" s="165">
        <v>0</v>
      </c>
      <c r="Q31" s="165">
        <v>18</v>
      </c>
      <c r="R31" s="165">
        <v>67</v>
      </c>
      <c r="S31" s="147">
        <f t="shared" si="1"/>
        <v>0.5739130434782609</v>
      </c>
      <c r="T31" s="103" t="s">
        <v>9</v>
      </c>
      <c r="U31" s="109" t="s">
        <v>71</v>
      </c>
      <c r="V31" s="114">
        <v>68</v>
      </c>
      <c r="W31" s="115">
        <f t="shared" si="2"/>
        <v>-23</v>
      </c>
      <c r="X31" s="90">
        <v>0</v>
      </c>
      <c r="Y31" s="88"/>
    </row>
    <row r="32" spans="1:25" s="12" customFormat="1" ht="24.75" customHeight="1" hidden="1">
      <c r="A32" s="150" t="s">
        <v>9</v>
      </c>
      <c r="B32" s="154" t="s">
        <v>102</v>
      </c>
      <c r="C32" s="165">
        <v>150</v>
      </c>
      <c r="D32" s="165">
        <v>58</v>
      </c>
      <c r="E32" s="165">
        <v>92</v>
      </c>
      <c r="F32" s="165">
        <v>2</v>
      </c>
      <c r="G32" s="165">
        <v>0</v>
      </c>
      <c r="H32" s="165">
        <v>148</v>
      </c>
      <c r="I32" s="165">
        <v>119</v>
      </c>
      <c r="J32" s="165">
        <v>69</v>
      </c>
      <c r="K32" s="165"/>
      <c r="L32" s="165">
        <v>50</v>
      </c>
      <c r="M32" s="165">
        <v>0</v>
      </c>
      <c r="N32" s="165">
        <v>0</v>
      </c>
      <c r="O32" s="165">
        <v>0</v>
      </c>
      <c r="P32" s="165">
        <v>0</v>
      </c>
      <c r="Q32" s="165">
        <v>29</v>
      </c>
      <c r="R32" s="165">
        <v>79</v>
      </c>
      <c r="S32" s="147">
        <f t="shared" si="1"/>
        <v>0.5798319327731093</v>
      </c>
      <c r="T32" s="103"/>
      <c r="U32" s="109" t="s">
        <v>72</v>
      </c>
      <c r="V32" s="114">
        <v>85</v>
      </c>
      <c r="W32" s="115">
        <f t="shared" si="2"/>
        <v>-27</v>
      </c>
      <c r="X32" s="90">
        <v>0</v>
      </c>
      <c r="Y32" s="88"/>
    </row>
    <row r="33" spans="1:25" s="12" customFormat="1" ht="24.75" customHeight="1" hidden="1">
      <c r="A33" s="150" t="s">
        <v>10</v>
      </c>
      <c r="B33" s="154" t="s">
        <v>103</v>
      </c>
      <c r="C33" s="165">
        <v>144</v>
      </c>
      <c r="D33" s="165">
        <v>59</v>
      </c>
      <c r="E33" s="165">
        <v>85</v>
      </c>
      <c r="F33" s="165">
        <v>2</v>
      </c>
      <c r="G33" s="165">
        <v>0</v>
      </c>
      <c r="H33" s="165">
        <v>142</v>
      </c>
      <c r="I33" s="165">
        <v>119</v>
      </c>
      <c r="J33" s="165">
        <v>73</v>
      </c>
      <c r="K33" s="165">
        <v>2</v>
      </c>
      <c r="L33" s="165">
        <v>44</v>
      </c>
      <c r="M33" s="165">
        <v>0</v>
      </c>
      <c r="N33" s="165">
        <v>0</v>
      </c>
      <c r="O33" s="165">
        <v>0</v>
      </c>
      <c r="P33" s="165">
        <v>0</v>
      </c>
      <c r="Q33" s="165">
        <v>23</v>
      </c>
      <c r="R33" s="165">
        <v>67</v>
      </c>
      <c r="S33" s="147">
        <f t="shared" si="1"/>
        <v>0.6302521008403361</v>
      </c>
      <c r="T33" s="103" t="s">
        <v>10</v>
      </c>
      <c r="U33" s="109" t="s">
        <v>116</v>
      </c>
      <c r="V33" s="114">
        <v>88</v>
      </c>
      <c r="W33" s="115">
        <f t="shared" si="2"/>
        <v>-29</v>
      </c>
      <c r="X33" s="90"/>
      <c r="Y33" s="88"/>
    </row>
    <row r="34" spans="1:25" s="12" customFormat="1" ht="24.75" customHeight="1">
      <c r="A34" s="148" t="s">
        <v>12</v>
      </c>
      <c r="B34" s="153" t="s">
        <v>178</v>
      </c>
      <c r="C34" s="167">
        <v>1097</v>
      </c>
      <c r="D34" s="167">
        <v>352</v>
      </c>
      <c r="E34" s="167">
        <v>745</v>
      </c>
      <c r="F34" s="167">
        <v>6</v>
      </c>
      <c r="G34" s="167">
        <v>0</v>
      </c>
      <c r="H34" s="167">
        <v>1091</v>
      </c>
      <c r="I34" s="167">
        <v>897</v>
      </c>
      <c r="J34" s="167">
        <v>711</v>
      </c>
      <c r="K34" s="167">
        <v>12</v>
      </c>
      <c r="L34" s="167">
        <v>163</v>
      </c>
      <c r="M34" s="167">
        <v>0</v>
      </c>
      <c r="N34" s="167">
        <v>2</v>
      </c>
      <c r="O34" s="167">
        <v>0</v>
      </c>
      <c r="P34" s="167">
        <v>9</v>
      </c>
      <c r="Q34" s="167">
        <v>194</v>
      </c>
      <c r="R34" s="167">
        <v>368</v>
      </c>
      <c r="S34" s="147">
        <f>(J34+K34)/I34</f>
        <v>0.8060200668896321</v>
      </c>
      <c r="T34" s="103"/>
      <c r="U34" s="109"/>
      <c r="V34" s="114"/>
      <c r="W34" s="115"/>
      <c r="X34" s="90"/>
      <c r="Y34" s="88"/>
    </row>
    <row r="35" spans="1:25" s="13" customFormat="1" ht="24.75" customHeight="1" hidden="1">
      <c r="A35" s="150" t="s">
        <v>7</v>
      </c>
      <c r="B35" s="154" t="s">
        <v>91</v>
      </c>
      <c r="C35" s="165">
        <v>23</v>
      </c>
      <c r="D35" s="165">
        <v>2</v>
      </c>
      <c r="E35" s="165">
        <v>21</v>
      </c>
      <c r="F35" s="165"/>
      <c r="G35" s="165"/>
      <c r="H35" s="165">
        <v>23</v>
      </c>
      <c r="I35" s="165">
        <v>22</v>
      </c>
      <c r="J35" s="165">
        <v>21</v>
      </c>
      <c r="K35" s="165"/>
      <c r="L35" s="165">
        <v>1</v>
      </c>
      <c r="M35" s="165"/>
      <c r="N35" s="165"/>
      <c r="O35" s="165"/>
      <c r="P35" s="165"/>
      <c r="Q35" s="165">
        <v>1</v>
      </c>
      <c r="R35" s="165">
        <v>2</v>
      </c>
      <c r="S35" s="147">
        <f t="shared" si="1"/>
        <v>0.9545454545454546</v>
      </c>
      <c r="T35" s="103" t="s">
        <v>24</v>
      </c>
      <c r="U35" s="109" t="s">
        <v>73</v>
      </c>
      <c r="V35" s="114">
        <v>60</v>
      </c>
      <c r="W35" s="115">
        <f t="shared" si="2"/>
        <v>-58</v>
      </c>
      <c r="X35" s="90">
        <v>0</v>
      </c>
      <c r="Y35" s="88"/>
    </row>
    <row r="36" spans="1:25" s="11" customFormat="1" ht="24.75" customHeight="1" hidden="1">
      <c r="A36" s="150" t="s">
        <v>8</v>
      </c>
      <c r="B36" s="154" t="s">
        <v>92</v>
      </c>
      <c r="C36" s="165">
        <v>156</v>
      </c>
      <c r="D36" s="165">
        <v>46</v>
      </c>
      <c r="E36" s="165">
        <v>110</v>
      </c>
      <c r="F36" s="165">
        <v>8</v>
      </c>
      <c r="G36" s="165"/>
      <c r="H36" s="165">
        <v>148</v>
      </c>
      <c r="I36" s="165">
        <v>120</v>
      </c>
      <c r="J36" s="165">
        <v>92</v>
      </c>
      <c r="K36" s="165">
        <v>1</v>
      </c>
      <c r="L36" s="165">
        <v>27</v>
      </c>
      <c r="M36" s="165"/>
      <c r="N36" s="165"/>
      <c r="O36" s="165"/>
      <c r="P36" s="165"/>
      <c r="Q36" s="165">
        <v>28</v>
      </c>
      <c r="R36" s="165">
        <v>55</v>
      </c>
      <c r="S36" s="147">
        <f t="shared" si="1"/>
        <v>0.775</v>
      </c>
      <c r="T36" s="103" t="s">
        <v>3</v>
      </c>
      <c r="U36" s="108" t="s">
        <v>148</v>
      </c>
      <c r="V36" s="113">
        <v>153</v>
      </c>
      <c r="W36" s="115">
        <f t="shared" si="2"/>
        <v>-107</v>
      </c>
      <c r="X36" s="90">
        <f>+C36-F36-G36-H36</f>
        <v>0</v>
      </c>
      <c r="Y36" s="88">
        <f aca="true" t="shared" si="3" ref="Y36:Y45">C36-F36-G36-H36</f>
        <v>0</v>
      </c>
    </row>
    <row r="37" spans="1:25" s="5" customFormat="1" ht="24.75" customHeight="1" hidden="1">
      <c r="A37" s="150" t="s">
        <v>9</v>
      </c>
      <c r="B37" s="154" t="s">
        <v>93</v>
      </c>
      <c r="C37" s="165">
        <v>179</v>
      </c>
      <c r="D37" s="165">
        <v>75</v>
      </c>
      <c r="E37" s="165">
        <v>104</v>
      </c>
      <c r="F37" s="165"/>
      <c r="G37" s="165"/>
      <c r="H37" s="165">
        <v>179</v>
      </c>
      <c r="I37" s="165">
        <v>130</v>
      </c>
      <c r="J37" s="165">
        <v>93</v>
      </c>
      <c r="K37" s="165"/>
      <c r="L37" s="165">
        <v>29</v>
      </c>
      <c r="M37" s="165"/>
      <c r="N37" s="165"/>
      <c r="O37" s="165"/>
      <c r="P37" s="165">
        <v>8</v>
      </c>
      <c r="Q37" s="165">
        <v>49</v>
      </c>
      <c r="R37" s="165">
        <v>86</v>
      </c>
      <c r="S37" s="147">
        <f t="shared" si="1"/>
        <v>0.7153846153846154</v>
      </c>
      <c r="T37" s="103" t="s">
        <v>7</v>
      </c>
      <c r="U37" s="109" t="s">
        <v>149</v>
      </c>
      <c r="V37" s="114">
        <v>9</v>
      </c>
      <c r="W37" s="115">
        <f t="shared" si="2"/>
        <v>66</v>
      </c>
      <c r="X37" s="91"/>
      <c r="Y37" s="92"/>
    </row>
    <row r="38" spans="1:25" s="12" customFormat="1" ht="24.75" customHeight="1" hidden="1">
      <c r="A38" s="150" t="s">
        <v>10</v>
      </c>
      <c r="B38" s="154" t="s">
        <v>94</v>
      </c>
      <c r="C38" s="165">
        <v>203</v>
      </c>
      <c r="D38" s="165">
        <v>83</v>
      </c>
      <c r="E38" s="165">
        <v>120</v>
      </c>
      <c r="F38" s="165">
        <v>3</v>
      </c>
      <c r="G38" s="165"/>
      <c r="H38" s="165">
        <v>200</v>
      </c>
      <c r="I38" s="165">
        <v>139</v>
      </c>
      <c r="J38" s="165">
        <v>103</v>
      </c>
      <c r="K38" s="165"/>
      <c r="L38" s="165">
        <v>36</v>
      </c>
      <c r="M38" s="165"/>
      <c r="N38" s="165"/>
      <c r="O38" s="165"/>
      <c r="P38" s="165"/>
      <c r="Q38" s="165">
        <v>61</v>
      </c>
      <c r="R38" s="165">
        <v>97</v>
      </c>
      <c r="S38" s="147">
        <f t="shared" si="1"/>
        <v>0.7410071942446043</v>
      </c>
      <c r="T38" s="103" t="s">
        <v>8</v>
      </c>
      <c r="U38" s="109" t="s">
        <v>150</v>
      </c>
      <c r="V38" s="114">
        <v>67</v>
      </c>
      <c r="W38" s="115">
        <f t="shared" si="2"/>
        <v>16</v>
      </c>
      <c r="X38" s="91"/>
      <c r="Y38" s="92"/>
    </row>
    <row r="39" spans="1:25" s="12" customFormat="1" ht="24.75" customHeight="1" hidden="1">
      <c r="A39" s="150" t="s">
        <v>24</v>
      </c>
      <c r="B39" s="154" t="s">
        <v>174</v>
      </c>
      <c r="C39" s="165">
        <v>79</v>
      </c>
      <c r="D39" s="165">
        <v>34</v>
      </c>
      <c r="E39" s="165">
        <v>45</v>
      </c>
      <c r="F39" s="165"/>
      <c r="G39" s="165"/>
      <c r="H39" s="165">
        <v>79</v>
      </c>
      <c r="I39" s="165">
        <v>56</v>
      </c>
      <c r="J39" s="165">
        <v>42</v>
      </c>
      <c r="K39" s="165">
        <v>2</v>
      </c>
      <c r="L39" s="165">
        <v>11</v>
      </c>
      <c r="M39" s="165"/>
      <c r="N39" s="165"/>
      <c r="O39" s="165"/>
      <c r="P39" s="165">
        <v>1</v>
      </c>
      <c r="Q39" s="165">
        <v>23</v>
      </c>
      <c r="R39" s="165">
        <v>35</v>
      </c>
      <c r="S39" s="147">
        <f t="shared" si="1"/>
        <v>0.7857142857142857</v>
      </c>
      <c r="T39" s="103"/>
      <c r="U39" s="109"/>
      <c r="V39" s="114"/>
      <c r="W39" s="115"/>
      <c r="X39" s="91"/>
      <c r="Y39" s="92"/>
    </row>
    <row r="40" spans="1:25" s="12" customFormat="1" ht="24.75" customHeight="1" hidden="1">
      <c r="A40" s="150" t="s">
        <v>25</v>
      </c>
      <c r="B40" s="154" t="s">
        <v>95</v>
      </c>
      <c r="C40" s="165">
        <v>237</v>
      </c>
      <c r="D40" s="165">
        <v>118</v>
      </c>
      <c r="E40" s="165">
        <v>119</v>
      </c>
      <c r="F40" s="165">
        <v>3</v>
      </c>
      <c r="G40" s="165"/>
      <c r="H40" s="165">
        <v>234</v>
      </c>
      <c r="I40" s="165">
        <v>179</v>
      </c>
      <c r="J40" s="165">
        <v>91</v>
      </c>
      <c r="K40" s="165"/>
      <c r="L40" s="165">
        <v>88</v>
      </c>
      <c r="M40" s="165"/>
      <c r="N40" s="165"/>
      <c r="O40" s="165"/>
      <c r="P40" s="165"/>
      <c r="Q40" s="165">
        <v>55</v>
      </c>
      <c r="R40" s="165">
        <v>143</v>
      </c>
      <c r="S40" s="147">
        <f t="shared" si="1"/>
        <v>0.5083798882681564</v>
      </c>
      <c r="T40" s="103" t="s">
        <v>9</v>
      </c>
      <c r="U40" s="109" t="s">
        <v>151</v>
      </c>
      <c r="V40" s="114">
        <v>77</v>
      </c>
      <c r="W40" s="115">
        <f t="shared" si="2"/>
        <v>41</v>
      </c>
      <c r="X40" s="91"/>
      <c r="Y40" s="92"/>
    </row>
    <row r="41" spans="1:25" s="11" customFormat="1" ht="24.75" customHeight="1">
      <c r="A41" s="148" t="s">
        <v>56</v>
      </c>
      <c r="B41" s="153" t="s">
        <v>179</v>
      </c>
      <c r="C41" s="167">
        <v>703</v>
      </c>
      <c r="D41" s="167">
        <v>279</v>
      </c>
      <c r="E41" s="167">
        <v>424</v>
      </c>
      <c r="F41" s="167">
        <v>8</v>
      </c>
      <c r="G41" s="167">
        <v>0</v>
      </c>
      <c r="H41" s="167">
        <v>695</v>
      </c>
      <c r="I41" s="167">
        <v>527</v>
      </c>
      <c r="J41" s="167">
        <v>370</v>
      </c>
      <c r="K41" s="167">
        <v>2</v>
      </c>
      <c r="L41" s="167">
        <v>155</v>
      </c>
      <c r="M41" s="167">
        <v>0</v>
      </c>
      <c r="N41" s="167">
        <v>0</v>
      </c>
      <c r="O41" s="167">
        <v>0</v>
      </c>
      <c r="P41" s="167">
        <v>0</v>
      </c>
      <c r="Q41" s="167">
        <v>168</v>
      </c>
      <c r="R41" s="167">
        <v>323</v>
      </c>
      <c r="S41" s="147">
        <f t="shared" si="1"/>
        <v>0.7058823529411765</v>
      </c>
      <c r="T41" s="103" t="s">
        <v>12</v>
      </c>
      <c r="U41" s="108" t="s">
        <v>152</v>
      </c>
      <c r="V41" s="113">
        <v>171</v>
      </c>
      <c r="W41" s="115">
        <f t="shared" si="2"/>
        <v>108</v>
      </c>
      <c r="X41" s="90">
        <f>+C41-F41-G41-H41</f>
        <v>0</v>
      </c>
      <c r="Y41" s="88">
        <f t="shared" si="3"/>
        <v>0</v>
      </c>
    </row>
    <row r="42" spans="1:25" s="5" customFormat="1" ht="24.75" customHeight="1" hidden="1">
      <c r="A42" s="150" t="s">
        <v>7</v>
      </c>
      <c r="B42" s="154" t="s">
        <v>142</v>
      </c>
      <c r="C42" s="165">
        <v>61</v>
      </c>
      <c r="D42" s="165">
        <v>28</v>
      </c>
      <c r="E42" s="165">
        <v>33</v>
      </c>
      <c r="F42" s="165">
        <v>0</v>
      </c>
      <c r="G42" s="165">
        <v>0</v>
      </c>
      <c r="H42" s="165">
        <v>61</v>
      </c>
      <c r="I42" s="165">
        <v>48</v>
      </c>
      <c r="J42" s="165">
        <v>28</v>
      </c>
      <c r="K42" s="165">
        <v>1</v>
      </c>
      <c r="L42" s="165">
        <v>19</v>
      </c>
      <c r="M42" s="165">
        <v>0</v>
      </c>
      <c r="N42" s="165">
        <v>0</v>
      </c>
      <c r="O42" s="165">
        <v>0</v>
      </c>
      <c r="P42" s="165">
        <v>0</v>
      </c>
      <c r="Q42" s="165">
        <v>13</v>
      </c>
      <c r="R42" s="165">
        <v>32</v>
      </c>
      <c r="S42" s="147">
        <f t="shared" si="1"/>
        <v>0.6041666666666666</v>
      </c>
      <c r="T42" s="103" t="s">
        <v>7</v>
      </c>
      <c r="U42" s="109" t="s">
        <v>153</v>
      </c>
      <c r="V42" s="114">
        <v>15</v>
      </c>
      <c r="W42" s="115">
        <f t="shared" si="2"/>
        <v>13</v>
      </c>
      <c r="X42" s="91"/>
      <c r="Y42" s="88">
        <f t="shared" si="3"/>
        <v>0</v>
      </c>
    </row>
    <row r="43" spans="1:25" s="12" customFormat="1" ht="24.75" customHeight="1" hidden="1">
      <c r="A43" s="150" t="s">
        <v>8</v>
      </c>
      <c r="B43" s="154" t="s">
        <v>135</v>
      </c>
      <c r="C43" s="165">
        <v>122</v>
      </c>
      <c r="D43" s="165">
        <v>66</v>
      </c>
      <c r="E43" s="165">
        <v>56</v>
      </c>
      <c r="F43" s="165">
        <v>0</v>
      </c>
      <c r="G43" s="165">
        <v>0</v>
      </c>
      <c r="H43" s="165">
        <v>122</v>
      </c>
      <c r="I43" s="165">
        <v>79</v>
      </c>
      <c r="J43" s="165">
        <v>46</v>
      </c>
      <c r="K43" s="165">
        <v>1</v>
      </c>
      <c r="L43" s="165">
        <v>32</v>
      </c>
      <c r="M43" s="165">
        <v>0</v>
      </c>
      <c r="N43" s="165">
        <v>0</v>
      </c>
      <c r="O43" s="165">
        <v>0</v>
      </c>
      <c r="P43" s="165">
        <v>0</v>
      </c>
      <c r="Q43" s="165">
        <v>43</v>
      </c>
      <c r="R43" s="165">
        <v>75</v>
      </c>
      <c r="S43" s="147">
        <f t="shared" si="1"/>
        <v>0.5949367088607594</v>
      </c>
      <c r="T43" s="103" t="s">
        <v>8</v>
      </c>
      <c r="U43" s="109" t="s">
        <v>154</v>
      </c>
      <c r="V43" s="114">
        <v>86</v>
      </c>
      <c r="W43" s="115">
        <f t="shared" si="2"/>
        <v>-20</v>
      </c>
      <c r="X43" s="91"/>
      <c r="Y43" s="88">
        <f t="shared" si="3"/>
        <v>0</v>
      </c>
    </row>
    <row r="44" spans="1:25" s="12" customFormat="1" ht="24.75" customHeight="1" hidden="1">
      <c r="A44" s="150" t="s">
        <v>9</v>
      </c>
      <c r="B44" s="154" t="s">
        <v>136</v>
      </c>
      <c r="C44" s="165">
        <v>133</v>
      </c>
      <c r="D44" s="165">
        <v>70</v>
      </c>
      <c r="E44" s="165">
        <v>63</v>
      </c>
      <c r="F44" s="165">
        <v>0</v>
      </c>
      <c r="G44" s="165">
        <v>0</v>
      </c>
      <c r="H44" s="165">
        <v>133</v>
      </c>
      <c r="I44" s="165">
        <v>91</v>
      </c>
      <c r="J44" s="165">
        <v>55</v>
      </c>
      <c r="K44" s="165">
        <v>0</v>
      </c>
      <c r="L44" s="165">
        <v>36</v>
      </c>
      <c r="M44" s="165">
        <v>0</v>
      </c>
      <c r="N44" s="165">
        <v>0</v>
      </c>
      <c r="O44" s="165">
        <v>0</v>
      </c>
      <c r="P44" s="165">
        <v>0</v>
      </c>
      <c r="Q44" s="165">
        <v>42</v>
      </c>
      <c r="R44" s="165">
        <v>78</v>
      </c>
      <c r="S44" s="147">
        <f t="shared" si="1"/>
        <v>0.6043956043956044</v>
      </c>
      <c r="T44" s="103" t="s">
        <v>9</v>
      </c>
      <c r="U44" s="109" t="s">
        <v>155</v>
      </c>
      <c r="V44" s="114">
        <v>32</v>
      </c>
      <c r="W44" s="115">
        <f t="shared" si="2"/>
        <v>38</v>
      </c>
      <c r="X44" s="91"/>
      <c r="Y44" s="88"/>
    </row>
    <row r="45" spans="1:25" s="12" customFormat="1" ht="24.75" customHeight="1" hidden="1">
      <c r="A45" s="150" t="s">
        <v>10</v>
      </c>
      <c r="B45" s="154" t="s">
        <v>143</v>
      </c>
      <c r="C45" s="165">
        <v>238</v>
      </c>
      <c r="D45" s="165">
        <v>90</v>
      </c>
      <c r="E45" s="165">
        <v>148</v>
      </c>
      <c r="F45" s="165">
        <v>15</v>
      </c>
      <c r="G45" s="165">
        <v>0</v>
      </c>
      <c r="H45" s="165">
        <v>223</v>
      </c>
      <c r="I45" s="165">
        <v>202</v>
      </c>
      <c r="J45" s="165">
        <v>126</v>
      </c>
      <c r="K45" s="165">
        <v>3</v>
      </c>
      <c r="L45" s="165">
        <v>73</v>
      </c>
      <c r="M45" s="165">
        <v>0</v>
      </c>
      <c r="N45" s="165">
        <v>0</v>
      </c>
      <c r="O45" s="165">
        <v>0</v>
      </c>
      <c r="P45" s="165">
        <v>0</v>
      </c>
      <c r="Q45" s="165">
        <v>21</v>
      </c>
      <c r="R45" s="165">
        <v>94</v>
      </c>
      <c r="S45" s="147">
        <f t="shared" si="1"/>
        <v>0.6386138613861386</v>
      </c>
      <c r="T45" s="103" t="s">
        <v>10</v>
      </c>
      <c r="U45" s="109" t="s">
        <v>156</v>
      </c>
      <c r="V45" s="114">
        <v>38</v>
      </c>
      <c r="W45" s="115">
        <f t="shared" si="2"/>
        <v>52</v>
      </c>
      <c r="X45" s="91"/>
      <c r="Y45" s="88">
        <f t="shared" si="3"/>
        <v>0</v>
      </c>
    </row>
    <row r="46" spans="1:25" s="11" customFormat="1" ht="24.75" customHeight="1" hidden="1">
      <c r="A46" s="150" t="s">
        <v>24</v>
      </c>
      <c r="B46" s="154" t="s">
        <v>180</v>
      </c>
      <c r="C46" s="165">
        <v>100</v>
      </c>
      <c r="D46" s="165">
        <v>48</v>
      </c>
      <c r="E46" s="165">
        <v>52</v>
      </c>
      <c r="F46" s="165">
        <v>0</v>
      </c>
      <c r="G46" s="165">
        <v>0</v>
      </c>
      <c r="H46" s="165">
        <v>100</v>
      </c>
      <c r="I46" s="165">
        <v>77</v>
      </c>
      <c r="J46" s="165">
        <v>27</v>
      </c>
      <c r="K46" s="165">
        <v>1</v>
      </c>
      <c r="L46" s="165">
        <v>49</v>
      </c>
      <c r="M46" s="165">
        <v>0</v>
      </c>
      <c r="N46" s="165">
        <v>0</v>
      </c>
      <c r="O46" s="165">
        <v>0</v>
      </c>
      <c r="P46" s="165">
        <v>0</v>
      </c>
      <c r="Q46" s="165">
        <v>23</v>
      </c>
      <c r="R46" s="165">
        <v>72</v>
      </c>
      <c r="S46" s="147">
        <f t="shared" si="1"/>
        <v>0.36363636363636365</v>
      </c>
      <c r="T46" s="103" t="s">
        <v>56</v>
      </c>
      <c r="U46" s="108" t="s">
        <v>157</v>
      </c>
      <c r="V46" s="113">
        <v>86</v>
      </c>
      <c r="W46" s="115">
        <f t="shared" si="2"/>
        <v>-38</v>
      </c>
      <c r="X46" s="90">
        <f>+C46-F46-G46-H46</f>
        <v>0</v>
      </c>
      <c r="Y46" s="88">
        <f>C46-F46-G46-H46</f>
        <v>0</v>
      </c>
    </row>
    <row r="47" spans="1:25" s="5" customFormat="1" ht="24.75" customHeight="1">
      <c r="A47" s="148" t="s">
        <v>57</v>
      </c>
      <c r="B47" s="153" t="s">
        <v>181</v>
      </c>
      <c r="C47" s="167">
        <v>1603</v>
      </c>
      <c r="D47" s="167">
        <v>634</v>
      </c>
      <c r="E47" s="167">
        <v>969</v>
      </c>
      <c r="F47" s="167">
        <v>24</v>
      </c>
      <c r="G47" s="167">
        <v>0</v>
      </c>
      <c r="H47" s="167">
        <v>1579</v>
      </c>
      <c r="I47" s="167">
        <v>1181</v>
      </c>
      <c r="J47" s="167">
        <v>844</v>
      </c>
      <c r="K47" s="167">
        <v>10</v>
      </c>
      <c r="L47" s="167">
        <v>327</v>
      </c>
      <c r="M47" s="167">
        <v>0</v>
      </c>
      <c r="N47" s="167">
        <v>0</v>
      </c>
      <c r="O47" s="167">
        <v>0</v>
      </c>
      <c r="P47" s="167">
        <v>0</v>
      </c>
      <c r="Q47" s="167">
        <v>398</v>
      </c>
      <c r="R47" s="167">
        <v>725</v>
      </c>
      <c r="S47" s="147">
        <f t="shared" si="1"/>
        <v>0.7231160033869602</v>
      </c>
      <c r="T47" s="103" t="s">
        <v>7</v>
      </c>
      <c r="U47" s="109" t="s">
        <v>74</v>
      </c>
      <c r="V47" s="114">
        <v>24</v>
      </c>
      <c r="W47" s="115">
        <f t="shared" si="2"/>
        <v>610</v>
      </c>
      <c r="X47" s="90">
        <v>0</v>
      </c>
      <c r="Y47" s="88"/>
    </row>
    <row r="48" spans="1:25" s="12" customFormat="1" ht="24.75" customHeight="1" hidden="1">
      <c r="A48" s="150" t="s">
        <v>7</v>
      </c>
      <c r="B48" s="154" t="s">
        <v>77</v>
      </c>
      <c r="C48" s="165">
        <v>58</v>
      </c>
      <c r="D48" s="165">
        <v>13</v>
      </c>
      <c r="E48" s="165">
        <v>45</v>
      </c>
      <c r="F48" s="165">
        <v>0</v>
      </c>
      <c r="G48" s="165"/>
      <c r="H48" s="165">
        <v>58</v>
      </c>
      <c r="I48" s="165">
        <v>43</v>
      </c>
      <c r="J48" s="165">
        <v>39</v>
      </c>
      <c r="K48" s="165">
        <v>0</v>
      </c>
      <c r="L48" s="165">
        <v>4</v>
      </c>
      <c r="M48" s="165">
        <v>0</v>
      </c>
      <c r="N48" s="165">
        <v>0</v>
      </c>
      <c r="O48" s="165">
        <v>0</v>
      </c>
      <c r="P48" s="165">
        <v>0</v>
      </c>
      <c r="Q48" s="165">
        <v>15</v>
      </c>
      <c r="R48" s="165">
        <v>19</v>
      </c>
      <c r="S48" s="147">
        <f t="shared" si="1"/>
        <v>0.9069767441860465</v>
      </c>
      <c r="T48" s="103" t="s">
        <v>8</v>
      </c>
      <c r="U48" s="109" t="s">
        <v>75</v>
      </c>
      <c r="V48" s="114">
        <v>23</v>
      </c>
      <c r="W48" s="115">
        <f t="shared" si="2"/>
        <v>-10</v>
      </c>
      <c r="X48" s="90">
        <v>0</v>
      </c>
      <c r="Y48" s="88"/>
    </row>
    <row r="49" spans="1:25" s="12" customFormat="1" ht="24.75" customHeight="1" hidden="1">
      <c r="A49" s="150" t="s">
        <v>8</v>
      </c>
      <c r="B49" s="154" t="s">
        <v>78</v>
      </c>
      <c r="C49" s="165">
        <v>200</v>
      </c>
      <c r="D49" s="165">
        <v>88</v>
      </c>
      <c r="E49" s="165">
        <v>112</v>
      </c>
      <c r="F49" s="165">
        <v>0</v>
      </c>
      <c r="G49" s="165"/>
      <c r="H49" s="165">
        <v>200</v>
      </c>
      <c r="I49" s="165">
        <v>150</v>
      </c>
      <c r="J49" s="165">
        <v>109</v>
      </c>
      <c r="K49" s="165">
        <v>0</v>
      </c>
      <c r="L49" s="165">
        <v>39</v>
      </c>
      <c r="M49" s="165">
        <v>0</v>
      </c>
      <c r="N49" s="165">
        <v>2</v>
      </c>
      <c r="O49" s="165">
        <v>0</v>
      </c>
      <c r="P49" s="165">
        <v>0</v>
      </c>
      <c r="Q49" s="165">
        <v>50</v>
      </c>
      <c r="R49" s="165">
        <v>91</v>
      </c>
      <c r="S49" s="147">
        <f t="shared" si="1"/>
        <v>0.7266666666666667</v>
      </c>
      <c r="T49" s="103"/>
      <c r="U49" s="109"/>
      <c r="V49" s="114"/>
      <c r="W49" s="115"/>
      <c r="X49" s="90"/>
      <c r="Y49" s="88"/>
    </row>
    <row r="50" spans="1:25" s="12" customFormat="1" ht="24.75" customHeight="1" hidden="1">
      <c r="A50" s="150" t="s">
        <v>9</v>
      </c>
      <c r="B50" s="154" t="s">
        <v>79</v>
      </c>
      <c r="C50" s="165">
        <v>190</v>
      </c>
      <c r="D50" s="165">
        <v>90</v>
      </c>
      <c r="E50" s="165">
        <v>100</v>
      </c>
      <c r="F50" s="165">
        <v>2</v>
      </c>
      <c r="G50" s="165"/>
      <c r="H50" s="165">
        <v>188</v>
      </c>
      <c r="I50" s="165">
        <v>142</v>
      </c>
      <c r="J50" s="165">
        <v>82</v>
      </c>
      <c r="K50" s="165">
        <v>0</v>
      </c>
      <c r="L50" s="165">
        <v>59</v>
      </c>
      <c r="M50" s="165">
        <v>0</v>
      </c>
      <c r="N50" s="165">
        <v>0</v>
      </c>
      <c r="O50" s="165">
        <v>0</v>
      </c>
      <c r="P50" s="165">
        <v>1</v>
      </c>
      <c r="Q50" s="165">
        <v>46</v>
      </c>
      <c r="R50" s="165">
        <v>106</v>
      </c>
      <c r="S50" s="147">
        <f t="shared" si="1"/>
        <v>0.5774647887323944</v>
      </c>
      <c r="T50" s="103"/>
      <c r="U50" s="109"/>
      <c r="V50" s="114"/>
      <c r="W50" s="115"/>
      <c r="X50" s="90"/>
      <c r="Y50" s="88"/>
    </row>
    <row r="51" spans="1:25" s="12" customFormat="1" ht="24.75" customHeight="1" hidden="1">
      <c r="A51" s="150" t="s">
        <v>10</v>
      </c>
      <c r="B51" s="154" t="s">
        <v>82</v>
      </c>
      <c r="C51" s="165">
        <v>210</v>
      </c>
      <c r="D51" s="165">
        <v>94</v>
      </c>
      <c r="E51" s="165">
        <v>116</v>
      </c>
      <c r="F51" s="165">
        <v>1</v>
      </c>
      <c r="G51" s="165"/>
      <c r="H51" s="165">
        <v>209</v>
      </c>
      <c r="I51" s="165">
        <v>146</v>
      </c>
      <c r="J51" s="165">
        <v>96</v>
      </c>
      <c r="K51" s="165">
        <v>4</v>
      </c>
      <c r="L51" s="165">
        <v>45</v>
      </c>
      <c r="M51" s="165">
        <v>0</v>
      </c>
      <c r="N51" s="165">
        <v>1</v>
      </c>
      <c r="O51" s="165">
        <v>0</v>
      </c>
      <c r="P51" s="165">
        <v>0</v>
      </c>
      <c r="Q51" s="165">
        <v>63</v>
      </c>
      <c r="R51" s="165">
        <v>109</v>
      </c>
      <c r="S51" s="147">
        <f t="shared" si="1"/>
        <v>0.684931506849315</v>
      </c>
      <c r="T51" s="103" t="s">
        <v>9</v>
      </c>
      <c r="U51" s="109" t="s">
        <v>76</v>
      </c>
      <c r="V51" s="114">
        <v>39</v>
      </c>
      <c r="W51" s="115">
        <f t="shared" si="2"/>
        <v>55</v>
      </c>
      <c r="X51" s="90">
        <v>0</v>
      </c>
      <c r="Y51" s="88"/>
    </row>
    <row r="52" spans="1:25" s="11" customFormat="1" ht="24.75" customHeight="1" hidden="1">
      <c r="A52" s="150" t="s">
        <v>24</v>
      </c>
      <c r="B52" s="154" t="s">
        <v>80</v>
      </c>
      <c r="C52" s="165">
        <v>216</v>
      </c>
      <c r="D52" s="165">
        <v>90</v>
      </c>
      <c r="E52" s="165">
        <v>126</v>
      </c>
      <c r="F52" s="165">
        <v>3</v>
      </c>
      <c r="G52" s="165"/>
      <c r="H52" s="165">
        <v>213</v>
      </c>
      <c r="I52" s="165">
        <v>163</v>
      </c>
      <c r="J52" s="165">
        <v>101</v>
      </c>
      <c r="K52" s="165">
        <v>0</v>
      </c>
      <c r="L52" s="165">
        <v>61</v>
      </c>
      <c r="M52" s="165">
        <v>0</v>
      </c>
      <c r="N52" s="165">
        <v>0</v>
      </c>
      <c r="O52" s="165">
        <v>0</v>
      </c>
      <c r="P52" s="165">
        <v>1</v>
      </c>
      <c r="Q52" s="165">
        <v>50</v>
      </c>
      <c r="R52" s="165">
        <v>112</v>
      </c>
      <c r="S52" s="147">
        <f t="shared" si="1"/>
        <v>0.6196319018404908</v>
      </c>
      <c r="T52" s="103" t="s">
        <v>57</v>
      </c>
      <c r="U52" s="108" t="s">
        <v>158</v>
      </c>
      <c r="V52" s="113">
        <v>575</v>
      </c>
      <c r="W52" s="115">
        <f t="shared" si="2"/>
        <v>-485</v>
      </c>
      <c r="X52" s="90">
        <f>+C52-F52-G52-H52</f>
        <v>0</v>
      </c>
      <c r="Y52" s="88">
        <f>C52-F52-G52-H52</f>
        <v>0</v>
      </c>
    </row>
    <row r="53" spans="1:28" s="5" customFormat="1" ht="24.75" customHeight="1" hidden="1">
      <c r="A53" s="150" t="s">
        <v>25</v>
      </c>
      <c r="B53" s="154" t="s">
        <v>81</v>
      </c>
      <c r="C53" s="165">
        <v>158</v>
      </c>
      <c r="D53" s="165">
        <v>59</v>
      </c>
      <c r="E53" s="165">
        <v>99</v>
      </c>
      <c r="F53" s="165">
        <v>1</v>
      </c>
      <c r="G53" s="165"/>
      <c r="H53" s="165">
        <v>157</v>
      </c>
      <c r="I53" s="165">
        <v>123</v>
      </c>
      <c r="J53" s="165">
        <v>83</v>
      </c>
      <c r="K53" s="165">
        <v>1</v>
      </c>
      <c r="L53" s="165">
        <v>39</v>
      </c>
      <c r="M53" s="165">
        <v>0</v>
      </c>
      <c r="N53" s="165">
        <v>0</v>
      </c>
      <c r="O53" s="165">
        <v>0</v>
      </c>
      <c r="P53" s="165">
        <v>0</v>
      </c>
      <c r="Q53" s="165">
        <v>34</v>
      </c>
      <c r="R53" s="165">
        <v>73</v>
      </c>
      <c r="S53" s="147">
        <f t="shared" si="1"/>
        <v>0.6829268292682927</v>
      </c>
      <c r="T53" s="103" t="s">
        <v>7</v>
      </c>
      <c r="U53" s="109" t="s">
        <v>77</v>
      </c>
      <c r="V53" s="114">
        <v>13</v>
      </c>
      <c r="W53" s="115">
        <f t="shared" si="2"/>
        <v>46</v>
      </c>
      <c r="X53" s="93"/>
      <c r="Y53" s="94"/>
      <c r="Z53" s="50"/>
      <c r="AA53" s="50"/>
      <c r="AB53" s="50"/>
    </row>
    <row r="54" spans="1:28" s="12" customFormat="1" ht="24.75" customHeight="1" hidden="1">
      <c r="A54" s="150" t="s">
        <v>26</v>
      </c>
      <c r="B54" s="154" t="s">
        <v>83</v>
      </c>
      <c r="C54" s="165">
        <v>172</v>
      </c>
      <c r="D54" s="165">
        <v>91</v>
      </c>
      <c r="E54" s="165">
        <v>81</v>
      </c>
      <c r="F54" s="165">
        <v>5</v>
      </c>
      <c r="G54" s="165"/>
      <c r="H54" s="165">
        <v>167</v>
      </c>
      <c r="I54" s="165">
        <v>120</v>
      </c>
      <c r="J54" s="165">
        <v>71</v>
      </c>
      <c r="K54" s="165">
        <v>1</v>
      </c>
      <c r="L54" s="165">
        <v>47</v>
      </c>
      <c r="M54" s="165">
        <v>0</v>
      </c>
      <c r="N54" s="165">
        <v>0</v>
      </c>
      <c r="O54" s="165">
        <v>0</v>
      </c>
      <c r="P54" s="165">
        <v>1</v>
      </c>
      <c r="Q54" s="165">
        <v>47</v>
      </c>
      <c r="R54" s="165">
        <v>95</v>
      </c>
      <c r="S54" s="147">
        <f t="shared" si="1"/>
        <v>0.6</v>
      </c>
      <c r="T54" s="103" t="s">
        <v>8</v>
      </c>
      <c r="U54" s="109" t="s">
        <v>78</v>
      </c>
      <c r="V54" s="114">
        <v>80</v>
      </c>
      <c r="W54" s="115">
        <f t="shared" si="2"/>
        <v>11</v>
      </c>
      <c r="X54" s="93"/>
      <c r="Y54" s="94"/>
      <c r="Z54" s="51"/>
      <c r="AA54" s="51"/>
      <c r="AB54" s="51"/>
    </row>
    <row r="55" spans="1:28" s="12" customFormat="1" ht="24.75" customHeight="1" hidden="1">
      <c r="A55" s="150" t="s">
        <v>27</v>
      </c>
      <c r="B55" s="154" t="s">
        <v>107</v>
      </c>
      <c r="C55" s="165">
        <v>105</v>
      </c>
      <c r="D55" s="165">
        <v>50</v>
      </c>
      <c r="E55" s="165">
        <v>55</v>
      </c>
      <c r="F55" s="165">
        <v>2</v>
      </c>
      <c r="G55" s="165"/>
      <c r="H55" s="165">
        <v>103</v>
      </c>
      <c r="I55" s="165">
        <v>77</v>
      </c>
      <c r="J55" s="165">
        <v>50</v>
      </c>
      <c r="K55" s="165">
        <v>0</v>
      </c>
      <c r="L55" s="165">
        <v>27</v>
      </c>
      <c r="M55" s="165">
        <v>0</v>
      </c>
      <c r="N55" s="165">
        <v>0</v>
      </c>
      <c r="O55" s="165">
        <v>0</v>
      </c>
      <c r="P55" s="165">
        <v>0</v>
      </c>
      <c r="Q55" s="165">
        <v>26</v>
      </c>
      <c r="R55" s="165">
        <v>53</v>
      </c>
      <c r="S55" s="147">
        <f t="shared" si="1"/>
        <v>0.6493506493506493</v>
      </c>
      <c r="T55" s="103" t="s">
        <v>9</v>
      </c>
      <c r="U55" s="109" t="s">
        <v>79</v>
      </c>
      <c r="V55" s="114">
        <v>86</v>
      </c>
      <c r="W55" s="115">
        <f t="shared" si="2"/>
        <v>-36</v>
      </c>
      <c r="X55" s="93"/>
      <c r="Y55" s="94"/>
      <c r="Z55" s="51"/>
      <c r="AA55" s="51"/>
      <c r="AB55" s="51"/>
    </row>
    <row r="56" spans="1:28" s="12" customFormat="1" ht="24.75" customHeight="1">
      <c r="A56" s="148" t="s">
        <v>58</v>
      </c>
      <c r="B56" s="153" t="s">
        <v>182</v>
      </c>
      <c r="C56" s="167">
        <v>806</v>
      </c>
      <c r="D56" s="167">
        <v>276</v>
      </c>
      <c r="E56" s="167">
        <v>530</v>
      </c>
      <c r="F56" s="167">
        <v>13</v>
      </c>
      <c r="G56" s="167">
        <v>0</v>
      </c>
      <c r="H56" s="167">
        <v>793</v>
      </c>
      <c r="I56" s="167">
        <v>612</v>
      </c>
      <c r="J56" s="167">
        <v>470</v>
      </c>
      <c r="K56" s="167">
        <v>6</v>
      </c>
      <c r="L56" s="167">
        <v>136</v>
      </c>
      <c r="M56" s="167">
        <v>0</v>
      </c>
      <c r="N56" s="167">
        <v>0</v>
      </c>
      <c r="O56" s="167">
        <v>0</v>
      </c>
      <c r="P56" s="167">
        <v>0</v>
      </c>
      <c r="Q56" s="167">
        <v>181</v>
      </c>
      <c r="R56" s="167">
        <v>317</v>
      </c>
      <c r="S56" s="147">
        <f>(J56+K56)/I56</f>
        <v>0.7777777777777778</v>
      </c>
      <c r="T56" s="103" t="s">
        <v>10</v>
      </c>
      <c r="U56" s="109" t="s">
        <v>82</v>
      </c>
      <c r="V56" s="114">
        <v>80</v>
      </c>
      <c r="W56" s="115">
        <f t="shared" si="2"/>
        <v>196</v>
      </c>
      <c r="X56" s="93"/>
      <c r="Y56" s="94"/>
      <c r="Z56" s="51"/>
      <c r="AA56" s="51"/>
      <c r="AB56" s="51"/>
    </row>
    <row r="57" spans="1:28" s="12" customFormat="1" ht="24.75" customHeight="1" hidden="1">
      <c r="A57" s="150" t="s">
        <v>7</v>
      </c>
      <c r="B57" s="154" t="s">
        <v>70</v>
      </c>
      <c r="C57" s="165">
        <v>83</v>
      </c>
      <c r="D57" s="165">
        <v>15</v>
      </c>
      <c r="E57" s="165">
        <v>68</v>
      </c>
      <c r="F57" s="165">
        <v>18</v>
      </c>
      <c r="G57" s="165"/>
      <c r="H57" s="165">
        <v>65</v>
      </c>
      <c r="I57" s="165">
        <v>60</v>
      </c>
      <c r="J57" s="165">
        <v>46</v>
      </c>
      <c r="K57" s="165">
        <v>3</v>
      </c>
      <c r="L57" s="165">
        <v>11</v>
      </c>
      <c r="M57" s="165"/>
      <c r="N57" s="165"/>
      <c r="O57" s="165"/>
      <c r="P57" s="165"/>
      <c r="Q57" s="165">
        <v>5</v>
      </c>
      <c r="R57" s="165">
        <v>16</v>
      </c>
      <c r="S57" s="147">
        <f t="shared" si="1"/>
        <v>0.8166666666666667</v>
      </c>
      <c r="T57" s="103" t="s">
        <v>24</v>
      </c>
      <c r="U57" s="109" t="s">
        <v>80</v>
      </c>
      <c r="V57" s="114">
        <v>107</v>
      </c>
      <c r="W57" s="115">
        <f t="shared" si="2"/>
        <v>-92</v>
      </c>
      <c r="X57" s="93"/>
      <c r="Y57" s="94"/>
      <c r="Z57" s="51"/>
      <c r="AA57" s="51"/>
      <c r="AB57" s="51"/>
    </row>
    <row r="58" spans="1:28" s="13" customFormat="1" ht="24.75" customHeight="1" hidden="1">
      <c r="A58" s="150" t="s">
        <v>8</v>
      </c>
      <c r="B58" s="154" t="s">
        <v>85</v>
      </c>
      <c r="C58" s="165">
        <v>77</v>
      </c>
      <c r="D58" s="165">
        <v>39</v>
      </c>
      <c r="E58" s="165">
        <v>38</v>
      </c>
      <c r="F58" s="165"/>
      <c r="G58" s="165"/>
      <c r="H58" s="165">
        <v>77</v>
      </c>
      <c r="I58" s="165">
        <v>36</v>
      </c>
      <c r="J58" s="165">
        <v>18</v>
      </c>
      <c r="K58" s="165">
        <v>0</v>
      </c>
      <c r="L58" s="165">
        <v>18</v>
      </c>
      <c r="M58" s="165">
        <v>0</v>
      </c>
      <c r="N58" s="165"/>
      <c r="O58" s="165"/>
      <c r="P58" s="165"/>
      <c r="Q58" s="165">
        <v>41</v>
      </c>
      <c r="R58" s="165">
        <v>59</v>
      </c>
      <c r="S58" s="147">
        <f t="shared" si="1"/>
        <v>0.5</v>
      </c>
      <c r="T58" s="103" t="s">
        <v>25</v>
      </c>
      <c r="U58" s="109" t="s">
        <v>81</v>
      </c>
      <c r="V58" s="114">
        <v>76</v>
      </c>
      <c r="W58" s="115">
        <f t="shared" si="2"/>
        <v>-37</v>
      </c>
      <c r="X58" s="93"/>
      <c r="Y58" s="94"/>
      <c r="Z58" s="52"/>
      <c r="AA58" s="52"/>
      <c r="AB58" s="52"/>
    </row>
    <row r="59" spans="1:28" ht="24.75" customHeight="1" hidden="1">
      <c r="A59" s="150" t="s">
        <v>9</v>
      </c>
      <c r="B59" s="154" t="s">
        <v>98</v>
      </c>
      <c r="C59" s="165">
        <v>132</v>
      </c>
      <c r="D59" s="165">
        <v>48</v>
      </c>
      <c r="E59" s="165">
        <v>84</v>
      </c>
      <c r="F59" s="165"/>
      <c r="G59" s="165"/>
      <c r="H59" s="165">
        <v>132</v>
      </c>
      <c r="I59" s="165">
        <v>94</v>
      </c>
      <c r="J59" s="165">
        <v>73</v>
      </c>
      <c r="K59" s="165">
        <v>0</v>
      </c>
      <c r="L59" s="165">
        <v>21</v>
      </c>
      <c r="M59" s="165"/>
      <c r="N59" s="165"/>
      <c r="O59" s="165"/>
      <c r="P59" s="165"/>
      <c r="Q59" s="165">
        <v>38</v>
      </c>
      <c r="R59" s="165">
        <v>59</v>
      </c>
      <c r="S59" s="147">
        <f t="shared" si="1"/>
        <v>0.776595744680851</v>
      </c>
      <c r="T59" s="103" t="s">
        <v>26</v>
      </c>
      <c r="U59" s="109" t="s">
        <v>83</v>
      </c>
      <c r="V59" s="114">
        <v>83</v>
      </c>
      <c r="W59" s="115">
        <f t="shared" si="2"/>
        <v>-35</v>
      </c>
      <c r="X59" s="93"/>
      <c r="Y59" s="94"/>
      <c r="Z59" s="53"/>
      <c r="AA59" s="53"/>
      <c r="AB59" s="53"/>
    </row>
    <row r="60" spans="1:28" ht="24.75" customHeight="1" hidden="1">
      <c r="A60" s="150"/>
      <c r="B60" s="154" t="s">
        <v>99</v>
      </c>
      <c r="C60" s="165">
        <v>163</v>
      </c>
      <c r="D60" s="165">
        <v>49</v>
      </c>
      <c r="E60" s="165">
        <v>114</v>
      </c>
      <c r="F60" s="165"/>
      <c r="G60" s="165"/>
      <c r="H60" s="165">
        <v>163</v>
      </c>
      <c r="I60" s="165">
        <v>129</v>
      </c>
      <c r="J60" s="165">
        <v>93</v>
      </c>
      <c r="K60" s="165">
        <v>2</v>
      </c>
      <c r="L60" s="165">
        <v>34</v>
      </c>
      <c r="M60" s="165">
        <v>0</v>
      </c>
      <c r="N60" s="165"/>
      <c r="O60" s="165"/>
      <c r="P60" s="165">
        <v>0</v>
      </c>
      <c r="Q60" s="165">
        <v>34</v>
      </c>
      <c r="R60" s="165">
        <v>68</v>
      </c>
      <c r="S60" s="147">
        <f t="shared" si="1"/>
        <v>0.7364341085271318</v>
      </c>
      <c r="T60" s="103" t="s">
        <v>27</v>
      </c>
      <c r="U60" s="109" t="s">
        <v>107</v>
      </c>
      <c r="V60" s="114">
        <v>50</v>
      </c>
      <c r="W60" s="115">
        <f t="shared" si="2"/>
        <v>-1</v>
      </c>
      <c r="X60" s="93"/>
      <c r="Y60" s="94"/>
      <c r="Z60" s="53"/>
      <c r="AA60" s="53"/>
      <c r="AB60" s="53"/>
    </row>
    <row r="61" spans="1:25" s="11" customFormat="1" ht="24.75" customHeight="1" hidden="1">
      <c r="A61" s="150" t="s">
        <v>10</v>
      </c>
      <c r="B61" s="154" t="s">
        <v>172</v>
      </c>
      <c r="C61" s="165">
        <v>118</v>
      </c>
      <c r="D61" s="165">
        <v>29</v>
      </c>
      <c r="E61" s="165">
        <v>89</v>
      </c>
      <c r="F61" s="165"/>
      <c r="G61" s="165"/>
      <c r="H61" s="165">
        <v>118</v>
      </c>
      <c r="I61" s="165">
        <v>95</v>
      </c>
      <c r="J61" s="165">
        <v>66</v>
      </c>
      <c r="K61" s="165">
        <v>1</v>
      </c>
      <c r="L61" s="165">
        <v>28</v>
      </c>
      <c r="M61" s="165"/>
      <c r="N61" s="165"/>
      <c r="O61" s="165"/>
      <c r="P61" s="165"/>
      <c r="Q61" s="165">
        <v>23</v>
      </c>
      <c r="R61" s="165">
        <v>51</v>
      </c>
      <c r="S61" s="147">
        <f t="shared" si="1"/>
        <v>0.7052631578947368</v>
      </c>
      <c r="T61" s="103" t="s">
        <v>58</v>
      </c>
      <c r="U61" s="108" t="s">
        <v>159</v>
      </c>
      <c r="V61" s="113">
        <v>302</v>
      </c>
      <c r="W61" s="115">
        <f t="shared" si="2"/>
        <v>-273</v>
      </c>
      <c r="X61" s="90">
        <f>+C61-F61-G61-H61</f>
        <v>0</v>
      </c>
      <c r="Y61" s="88">
        <f>C61-F61-G61-H61</f>
        <v>0</v>
      </c>
    </row>
    <row r="62" spans="1:28" s="5" customFormat="1" ht="24.75" customHeight="1">
      <c r="A62" s="148" t="s">
        <v>59</v>
      </c>
      <c r="B62" s="153" t="s">
        <v>183</v>
      </c>
      <c r="C62" s="167">
        <v>1005</v>
      </c>
      <c r="D62" s="167">
        <v>371</v>
      </c>
      <c r="E62" s="167">
        <v>634</v>
      </c>
      <c r="F62" s="167">
        <v>19</v>
      </c>
      <c r="G62" s="167">
        <v>0</v>
      </c>
      <c r="H62" s="167">
        <v>986</v>
      </c>
      <c r="I62" s="167">
        <v>748</v>
      </c>
      <c r="J62" s="167">
        <v>544</v>
      </c>
      <c r="K62" s="167">
        <v>6</v>
      </c>
      <c r="L62" s="167">
        <v>198</v>
      </c>
      <c r="M62" s="167">
        <v>0</v>
      </c>
      <c r="N62" s="167">
        <v>0</v>
      </c>
      <c r="O62" s="167">
        <v>0</v>
      </c>
      <c r="P62" s="167">
        <v>0</v>
      </c>
      <c r="Q62" s="167">
        <v>238</v>
      </c>
      <c r="R62" s="167">
        <v>436</v>
      </c>
      <c r="S62" s="147">
        <f t="shared" si="1"/>
        <v>0.7352941176470589</v>
      </c>
      <c r="T62" s="103" t="s">
        <v>7</v>
      </c>
      <c r="U62" s="109" t="s">
        <v>122</v>
      </c>
      <c r="V62" s="114">
        <v>29</v>
      </c>
      <c r="W62" s="115">
        <f t="shared" si="2"/>
        <v>342</v>
      </c>
      <c r="X62" s="91"/>
      <c r="Y62" s="92"/>
      <c r="Z62" s="26"/>
      <c r="AA62" s="26"/>
      <c r="AB62" s="26"/>
    </row>
    <row r="63" spans="1:28" s="12" customFormat="1" ht="24.75" customHeight="1" hidden="1">
      <c r="A63" s="150" t="s">
        <v>7</v>
      </c>
      <c r="B63" s="154" t="s">
        <v>69</v>
      </c>
      <c r="C63" s="165">
        <v>4</v>
      </c>
      <c r="D63" s="165">
        <v>1</v>
      </c>
      <c r="E63" s="165">
        <v>3</v>
      </c>
      <c r="F63" s="165">
        <v>0</v>
      </c>
      <c r="G63" s="165"/>
      <c r="H63" s="165">
        <v>4</v>
      </c>
      <c r="I63" s="165">
        <v>4</v>
      </c>
      <c r="J63" s="165">
        <v>2</v>
      </c>
      <c r="K63" s="165"/>
      <c r="L63" s="165">
        <v>2</v>
      </c>
      <c r="M63" s="165"/>
      <c r="N63" s="165"/>
      <c r="O63" s="165"/>
      <c r="P63" s="165">
        <v>0</v>
      </c>
      <c r="Q63" s="165">
        <v>0</v>
      </c>
      <c r="R63" s="165">
        <v>2</v>
      </c>
      <c r="S63" s="147">
        <f t="shared" si="1"/>
        <v>0.5</v>
      </c>
      <c r="T63" s="103" t="s">
        <v>8</v>
      </c>
      <c r="U63" s="109" t="s">
        <v>123</v>
      </c>
      <c r="V63" s="114">
        <v>72</v>
      </c>
      <c r="W63" s="115">
        <f t="shared" si="2"/>
        <v>-71</v>
      </c>
      <c r="X63" s="91"/>
      <c r="Y63" s="92"/>
      <c r="Z63" s="27"/>
      <c r="AA63" s="27"/>
      <c r="AB63" s="27"/>
    </row>
    <row r="64" spans="1:28" s="12" customFormat="1" ht="24.75" customHeight="1" hidden="1">
      <c r="A64" s="150" t="s">
        <v>8</v>
      </c>
      <c r="B64" s="154" t="s">
        <v>96</v>
      </c>
      <c r="C64" s="165">
        <v>141</v>
      </c>
      <c r="D64" s="165">
        <v>40</v>
      </c>
      <c r="E64" s="165">
        <v>101</v>
      </c>
      <c r="F64" s="165"/>
      <c r="G64" s="165"/>
      <c r="H64" s="165">
        <v>141</v>
      </c>
      <c r="I64" s="165">
        <v>117</v>
      </c>
      <c r="J64" s="165">
        <v>64</v>
      </c>
      <c r="K64" s="165">
        <v>0</v>
      </c>
      <c r="L64" s="165">
        <v>44</v>
      </c>
      <c r="M64" s="165">
        <v>0</v>
      </c>
      <c r="N64" s="165"/>
      <c r="O64" s="165"/>
      <c r="P64" s="165">
        <v>9</v>
      </c>
      <c r="Q64" s="165">
        <v>24</v>
      </c>
      <c r="R64" s="165">
        <v>77</v>
      </c>
      <c r="S64" s="147">
        <f t="shared" si="1"/>
        <v>0.5470085470085471</v>
      </c>
      <c r="T64" s="103" t="s">
        <v>9</v>
      </c>
      <c r="U64" s="109" t="s">
        <v>124</v>
      </c>
      <c r="V64" s="114">
        <v>123</v>
      </c>
      <c r="W64" s="115">
        <f t="shared" si="2"/>
        <v>-83</v>
      </c>
      <c r="X64" s="91"/>
      <c r="Y64" s="92"/>
      <c r="Z64" s="27"/>
      <c r="AA64" s="27"/>
      <c r="AB64" s="27"/>
    </row>
    <row r="65" spans="1:28" s="12" customFormat="1" ht="24.75" customHeight="1" hidden="1">
      <c r="A65" s="150" t="s">
        <v>9</v>
      </c>
      <c r="B65" s="154" t="s">
        <v>71</v>
      </c>
      <c r="C65" s="165">
        <v>148</v>
      </c>
      <c r="D65" s="165">
        <v>68</v>
      </c>
      <c r="E65" s="165">
        <v>80</v>
      </c>
      <c r="F65" s="165">
        <v>1</v>
      </c>
      <c r="G65" s="165"/>
      <c r="H65" s="165">
        <v>147</v>
      </c>
      <c r="I65" s="165">
        <v>104</v>
      </c>
      <c r="J65" s="165">
        <v>62</v>
      </c>
      <c r="K65" s="165">
        <v>0</v>
      </c>
      <c r="L65" s="165">
        <v>37</v>
      </c>
      <c r="M65" s="165"/>
      <c r="N65" s="165"/>
      <c r="O65" s="165"/>
      <c r="P65" s="165">
        <v>5</v>
      </c>
      <c r="Q65" s="165">
        <v>43</v>
      </c>
      <c r="R65" s="165">
        <v>85</v>
      </c>
      <c r="S65" s="147">
        <f t="shared" si="1"/>
        <v>0.5961538461538461</v>
      </c>
      <c r="T65" s="103"/>
      <c r="U65" s="109"/>
      <c r="V65" s="114"/>
      <c r="W65" s="115"/>
      <c r="X65" s="91"/>
      <c r="Y65" s="92"/>
      <c r="Z65" s="27"/>
      <c r="AA65" s="27"/>
      <c r="AB65" s="27"/>
    </row>
    <row r="66" spans="1:28" s="12" customFormat="1" ht="24.75" customHeight="1" hidden="1">
      <c r="A66" s="150" t="s">
        <v>10</v>
      </c>
      <c r="B66" s="154" t="s">
        <v>72</v>
      </c>
      <c r="C66" s="165">
        <v>204</v>
      </c>
      <c r="D66" s="165">
        <v>85</v>
      </c>
      <c r="E66" s="165">
        <v>119</v>
      </c>
      <c r="F66" s="165">
        <v>0</v>
      </c>
      <c r="G66" s="165"/>
      <c r="H66" s="165">
        <v>204</v>
      </c>
      <c r="I66" s="165">
        <v>160</v>
      </c>
      <c r="J66" s="165">
        <v>57</v>
      </c>
      <c r="K66" s="165">
        <v>3</v>
      </c>
      <c r="L66" s="165">
        <v>76</v>
      </c>
      <c r="M66" s="165"/>
      <c r="N66" s="165">
        <v>0</v>
      </c>
      <c r="O66" s="165"/>
      <c r="P66" s="165">
        <v>24</v>
      </c>
      <c r="Q66" s="165">
        <v>44</v>
      </c>
      <c r="R66" s="165">
        <v>144</v>
      </c>
      <c r="S66" s="147">
        <f t="shared" si="1"/>
        <v>0.375</v>
      </c>
      <c r="T66" s="103" t="s">
        <v>10</v>
      </c>
      <c r="U66" s="109" t="s">
        <v>125</v>
      </c>
      <c r="V66" s="114">
        <v>78</v>
      </c>
      <c r="W66" s="115">
        <f t="shared" si="2"/>
        <v>7</v>
      </c>
      <c r="X66" s="91"/>
      <c r="Y66" s="92"/>
      <c r="Z66" s="27"/>
      <c r="AA66" s="27"/>
      <c r="AB66" s="27"/>
    </row>
    <row r="67" spans="1:25" s="11" customFormat="1" ht="24.75" customHeight="1" hidden="1">
      <c r="A67" s="150" t="s">
        <v>24</v>
      </c>
      <c r="B67" s="154" t="s">
        <v>116</v>
      </c>
      <c r="C67" s="165">
        <v>173</v>
      </c>
      <c r="D67" s="165">
        <v>63</v>
      </c>
      <c r="E67" s="165">
        <v>110</v>
      </c>
      <c r="F67" s="165">
        <v>0</v>
      </c>
      <c r="G67" s="165"/>
      <c r="H67" s="165">
        <v>173</v>
      </c>
      <c r="I67" s="165">
        <v>147</v>
      </c>
      <c r="J67" s="165">
        <v>57</v>
      </c>
      <c r="K67" s="165">
        <v>0</v>
      </c>
      <c r="L67" s="165">
        <v>81</v>
      </c>
      <c r="M67" s="165"/>
      <c r="N67" s="165"/>
      <c r="O67" s="165"/>
      <c r="P67" s="165">
        <v>9</v>
      </c>
      <c r="Q67" s="165">
        <v>26</v>
      </c>
      <c r="R67" s="165">
        <v>116</v>
      </c>
      <c r="S67" s="147">
        <f t="shared" si="1"/>
        <v>0.3877551020408163</v>
      </c>
      <c r="T67" s="103" t="s">
        <v>59</v>
      </c>
      <c r="U67" s="108" t="s">
        <v>160</v>
      </c>
      <c r="V67" s="113">
        <v>260</v>
      </c>
      <c r="W67" s="115">
        <f t="shared" si="2"/>
        <v>-197</v>
      </c>
      <c r="X67" s="90">
        <f>+C67-F67-G67-H67</f>
        <v>0</v>
      </c>
      <c r="Y67" s="88">
        <f>C67-F67-G67-H67</f>
        <v>0</v>
      </c>
    </row>
    <row r="68" spans="1:25" s="5" customFormat="1" ht="24.75" customHeight="1" hidden="1">
      <c r="A68" s="150" t="s">
        <v>25</v>
      </c>
      <c r="B68" s="154" t="s">
        <v>73</v>
      </c>
      <c r="C68" s="165">
        <v>67</v>
      </c>
      <c r="D68" s="165">
        <v>18</v>
      </c>
      <c r="E68" s="165">
        <v>49</v>
      </c>
      <c r="F68" s="165">
        <v>0</v>
      </c>
      <c r="G68" s="165"/>
      <c r="H68" s="165">
        <v>67</v>
      </c>
      <c r="I68" s="165">
        <v>60</v>
      </c>
      <c r="J68" s="165">
        <v>29</v>
      </c>
      <c r="K68" s="165">
        <v>0</v>
      </c>
      <c r="L68" s="165">
        <v>21</v>
      </c>
      <c r="M68" s="165"/>
      <c r="N68" s="165"/>
      <c r="O68" s="165"/>
      <c r="P68" s="165">
        <v>10</v>
      </c>
      <c r="Q68" s="165">
        <v>7</v>
      </c>
      <c r="R68" s="165">
        <v>38</v>
      </c>
      <c r="S68" s="147">
        <f t="shared" si="1"/>
        <v>0.48333333333333334</v>
      </c>
      <c r="T68" s="103" t="s">
        <v>7</v>
      </c>
      <c r="U68" s="109" t="s">
        <v>84</v>
      </c>
      <c r="V68" s="114">
        <v>30</v>
      </c>
      <c r="W68" s="115">
        <f t="shared" si="2"/>
        <v>-12</v>
      </c>
      <c r="X68" s="90">
        <v>0</v>
      </c>
      <c r="Y68" s="95"/>
    </row>
    <row r="69" spans="1:25" s="12" customFormat="1" ht="24.75" customHeight="1" hidden="1">
      <c r="A69" s="150" t="s">
        <v>26</v>
      </c>
      <c r="B69" s="154" t="s">
        <v>173</v>
      </c>
      <c r="C69" s="165">
        <v>194</v>
      </c>
      <c r="D69" s="165">
        <v>72</v>
      </c>
      <c r="E69" s="165">
        <v>122</v>
      </c>
      <c r="F69" s="165">
        <v>1</v>
      </c>
      <c r="G69" s="165"/>
      <c r="H69" s="165">
        <v>193</v>
      </c>
      <c r="I69" s="165">
        <v>174</v>
      </c>
      <c r="J69" s="165">
        <v>71</v>
      </c>
      <c r="K69" s="165">
        <v>0</v>
      </c>
      <c r="L69" s="165">
        <v>78</v>
      </c>
      <c r="M69" s="165"/>
      <c r="N69" s="165"/>
      <c r="O69" s="165"/>
      <c r="P69" s="165">
        <v>25</v>
      </c>
      <c r="Q69" s="165">
        <v>19</v>
      </c>
      <c r="R69" s="165">
        <v>122</v>
      </c>
      <c r="S69" s="147">
        <f t="shared" si="1"/>
        <v>0.40804597701149425</v>
      </c>
      <c r="T69" s="103" t="s">
        <v>8</v>
      </c>
      <c r="U69" s="109" t="s">
        <v>85</v>
      </c>
      <c r="V69" s="114">
        <v>123</v>
      </c>
      <c r="W69" s="115">
        <f t="shared" si="2"/>
        <v>-51</v>
      </c>
      <c r="X69" s="90">
        <v>0</v>
      </c>
      <c r="Y69" s="95"/>
    </row>
    <row r="70" spans="1:25" s="12" customFormat="1" ht="24.75" customHeight="1">
      <c r="A70" s="148" t="s">
        <v>60</v>
      </c>
      <c r="B70" s="153" t="s">
        <v>184</v>
      </c>
      <c r="C70" s="167">
        <v>561</v>
      </c>
      <c r="D70" s="167">
        <v>142</v>
      </c>
      <c r="E70" s="167">
        <v>419</v>
      </c>
      <c r="F70" s="167">
        <v>8</v>
      </c>
      <c r="G70" s="167">
        <v>0</v>
      </c>
      <c r="H70" s="167">
        <v>553</v>
      </c>
      <c r="I70" s="167">
        <v>476</v>
      </c>
      <c r="J70" s="167">
        <v>381</v>
      </c>
      <c r="K70" s="167">
        <v>2</v>
      </c>
      <c r="L70" s="167">
        <v>93</v>
      </c>
      <c r="M70" s="167">
        <v>0</v>
      </c>
      <c r="N70" s="167">
        <v>0</v>
      </c>
      <c r="O70" s="167">
        <v>0</v>
      </c>
      <c r="P70" s="167">
        <v>0</v>
      </c>
      <c r="Q70" s="167">
        <v>77</v>
      </c>
      <c r="R70" s="167">
        <v>170</v>
      </c>
      <c r="S70" s="147">
        <f t="shared" si="1"/>
        <v>0.8046218487394958</v>
      </c>
      <c r="T70" s="103" t="s">
        <v>9</v>
      </c>
      <c r="U70" s="109" t="s">
        <v>86</v>
      </c>
      <c r="V70" s="114">
        <v>47</v>
      </c>
      <c r="W70" s="115">
        <f t="shared" si="2"/>
        <v>95</v>
      </c>
      <c r="X70" s="90">
        <v>0</v>
      </c>
      <c r="Y70" s="95"/>
    </row>
    <row r="71" spans="1:25" s="11" customFormat="1" ht="24.75" customHeight="1" hidden="1">
      <c r="A71" s="150" t="s">
        <v>7</v>
      </c>
      <c r="B71" s="154" t="s">
        <v>108</v>
      </c>
      <c r="C71" s="165">
        <v>201</v>
      </c>
      <c r="D71" s="165">
        <v>25</v>
      </c>
      <c r="E71" s="165">
        <v>176</v>
      </c>
      <c r="F71" s="165">
        <v>5</v>
      </c>
      <c r="G71" s="165"/>
      <c r="H71" s="165">
        <v>196</v>
      </c>
      <c r="I71" s="165">
        <v>183</v>
      </c>
      <c r="J71" s="165">
        <v>163</v>
      </c>
      <c r="K71" s="165">
        <v>0</v>
      </c>
      <c r="L71" s="165">
        <v>20</v>
      </c>
      <c r="M71" s="165"/>
      <c r="N71" s="165">
        <v>0</v>
      </c>
      <c r="O71" s="165">
        <v>0</v>
      </c>
      <c r="P71" s="165">
        <v>0</v>
      </c>
      <c r="Q71" s="165">
        <v>13</v>
      </c>
      <c r="R71" s="165">
        <v>33</v>
      </c>
      <c r="S71" s="147">
        <f t="shared" si="1"/>
        <v>0.8907103825136612</v>
      </c>
      <c r="T71" s="103" t="s">
        <v>60</v>
      </c>
      <c r="U71" s="108" t="s">
        <v>161</v>
      </c>
      <c r="V71" s="113">
        <v>138</v>
      </c>
      <c r="W71" s="115">
        <f t="shared" si="2"/>
        <v>-113</v>
      </c>
      <c r="X71" s="90">
        <f>+C71-F71-G71-H71</f>
        <v>0</v>
      </c>
      <c r="Y71" s="88">
        <f>C71-F71-G71-H71</f>
        <v>0</v>
      </c>
    </row>
    <row r="72" spans="1:25" s="5" customFormat="1" ht="24.75" customHeight="1" hidden="1">
      <c r="A72" s="150" t="s">
        <v>8</v>
      </c>
      <c r="B72" s="154" t="s">
        <v>66</v>
      </c>
      <c r="C72" s="165">
        <v>157</v>
      </c>
      <c r="D72" s="165">
        <v>57</v>
      </c>
      <c r="E72" s="165">
        <v>100</v>
      </c>
      <c r="F72" s="165"/>
      <c r="G72" s="165">
        <v>6</v>
      </c>
      <c r="H72" s="165">
        <v>157</v>
      </c>
      <c r="I72" s="165">
        <v>139</v>
      </c>
      <c r="J72" s="165">
        <v>96</v>
      </c>
      <c r="K72" s="165">
        <v>0</v>
      </c>
      <c r="L72" s="165">
        <v>43</v>
      </c>
      <c r="M72" s="165">
        <v>0</v>
      </c>
      <c r="N72" s="165">
        <v>0</v>
      </c>
      <c r="O72" s="165">
        <v>0</v>
      </c>
      <c r="P72" s="165">
        <v>0</v>
      </c>
      <c r="Q72" s="165">
        <v>18</v>
      </c>
      <c r="R72" s="165">
        <v>61</v>
      </c>
      <c r="S72" s="147">
        <f t="shared" si="1"/>
        <v>0.6906474820143885</v>
      </c>
      <c r="T72" s="103" t="s">
        <v>7</v>
      </c>
      <c r="U72" s="109" t="s">
        <v>88</v>
      </c>
      <c r="V72" s="114">
        <v>16</v>
      </c>
      <c r="W72" s="115">
        <f t="shared" si="2"/>
        <v>41</v>
      </c>
      <c r="X72" s="90"/>
      <c r="Y72" s="88"/>
    </row>
    <row r="73" spans="1:25" s="12" customFormat="1" ht="24.75" customHeight="1" hidden="1">
      <c r="A73" s="150" t="s">
        <v>9</v>
      </c>
      <c r="B73" s="154" t="s">
        <v>67</v>
      </c>
      <c r="C73" s="165">
        <v>81</v>
      </c>
      <c r="D73" s="165">
        <v>26</v>
      </c>
      <c r="E73" s="165">
        <v>55</v>
      </c>
      <c r="F73" s="165"/>
      <c r="G73" s="165"/>
      <c r="H73" s="165">
        <v>81</v>
      </c>
      <c r="I73" s="165">
        <v>70</v>
      </c>
      <c r="J73" s="165">
        <v>53</v>
      </c>
      <c r="K73" s="165">
        <v>1</v>
      </c>
      <c r="L73" s="165">
        <v>16</v>
      </c>
      <c r="M73" s="165">
        <v>0</v>
      </c>
      <c r="N73" s="165">
        <v>0</v>
      </c>
      <c r="O73" s="165">
        <v>0</v>
      </c>
      <c r="P73" s="165">
        <v>0</v>
      </c>
      <c r="Q73" s="165">
        <v>11</v>
      </c>
      <c r="R73" s="165">
        <v>27</v>
      </c>
      <c r="S73" s="147">
        <f t="shared" si="1"/>
        <v>0.7714285714285715</v>
      </c>
      <c r="T73" s="103" t="s">
        <v>8</v>
      </c>
      <c r="U73" s="109" t="s">
        <v>89</v>
      </c>
      <c r="V73" s="114">
        <v>42</v>
      </c>
      <c r="W73" s="115">
        <f t="shared" si="2"/>
        <v>-16</v>
      </c>
      <c r="X73" s="90"/>
      <c r="Y73" s="88"/>
    </row>
    <row r="74" spans="1:25" s="12" customFormat="1" ht="24.75" customHeight="1" hidden="1">
      <c r="A74" s="150" t="s">
        <v>10</v>
      </c>
      <c r="B74" s="154" t="s">
        <v>68</v>
      </c>
      <c r="C74" s="165">
        <v>69</v>
      </c>
      <c r="D74" s="165">
        <v>47</v>
      </c>
      <c r="E74" s="165">
        <v>22</v>
      </c>
      <c r="F74" s="165">
        <v>2</v>
      </c>
      <c r="G74" s="165"/>
      <c r="H74" s="165">
        <v>67</v>
      </c>
      <c r="I74" s="165">
        <v>42</v>
      </c>
      <c r="J74" s="165">
        <v>11</v>
      </c>
      <c r="K74" s="165">
        <v>1</v>
      </c>
      <c r="L74" s="165">
        <v>30</v>
      </c>
      <c r="M74" s="165">
        <v>0</v>
      </c>
      <c r="N74" s="165">
        <v>0</v>
      </c>
      <c r="O74" s="165">
        <v>0</v>
      </c>
      <c r="P74" s="165">
        <v>0</v>
      </c>
      <c r="Q74" s="165">
        <v>25</v>
      </c>
      <c r="R74" s="165">
        <v>55</v>
      </c>
      <c r="S74" s="147">
        <f t="shared" si="1"/>
        <v>0.2857142857142857</v>
      </c>
      <c r="T74" s="103" t="s">
        <v>9</v>
      </c>
      <c r="U74" s="109" t="s">
        <v>90</v>
      </c>
      <c r="V74" s="114">
        <v>55</v>
      </c>
      <c r="W74" s="115">
        <f t="shared" si="2"/>
        <v>-8</v>
      </c>
      <c r="X74" s="90"/>
      <c r="Y74" s="88"/>
    </row>
    <row r="75" spans="1:25" s="12" customFormat="1" ht="24.75" customHeight="1">
      <c r="A75" s="148" t="s">
        <v>61</v>
      </c>
      <c r="B75" s="153" t="s">
        <v>185</v>
      </c>
      <c r="C75" s="167">
        <v>492</v>
      </c>
      <c r="D75" s="167">
        <v>148</v>
      </c>
      <c r="E75" s="167">
        <v>344</v>
      </c>
      <c r="F75" s="167">
        <v>9</v>
      </c>
      <c r="G75" s="167">
        <v>0</v>
      </c>
      <c r="H75" s="167">
        <v>483</v>
      </c>
      <c r="I75" s="167">
        <v>437</v>
      </c>
      <c r="J75" s="167">
        <v>308</v>
      </c>
      <c r="K75" s="167">
        <v>5</v>
      </c>
      <c r="L75" s="167">
        <v>124</v>
      </c>
      <c r="M75" s="167">
        <v>0</v>
      </c>
      <c r="N75" s="167">
        <v>0</v>
      </c>
      <c r="O75" s="167">
        <v>0</v>
      </c>
      <c r="P75" s="167">
        <v>0</v>
      </c>
      <c r="Q75" s="167">
        <v>46</v>
      </c>
      <c r="R75" s="167">
        <v>170</v>
      </c>
      <c r="S75" s="147">
        <f aca="true" t="shared" si="4" ref="S75:S93">(J75+K75)/I75</f>
        <v>0.7162471395881007</v>
      </c>
      <c r="T75" s="103" t="s">
        <v>10</v>
      </c>
      <c r="U75" s="109" t="s">
        <v>126</v>
      </c>
      <c r="V75" s="114">
        <v>25</v>
      </c>
      <c r="W75" s="115">
        <f t="shared" si="2"/>
        <v>123</v>
      </c>
      <c r="X75" s="90"/>
      <c r="Y75" s="88"/>
    </row>
    <row r="76" spans="1:25" s="11" customFormat="1" ht="24.75" customHeight="1" hidden="1">
      <c r="A76" s="150" t="s">
        <v>7</v>
      </c>
      <c r="B76" s="154" t="s">
        <v>186</v>
      </c>
      <c r="C76" s="165">
        <v>6</v>
      </c>
      <c r="D76" s="165"/>
      <c r="E76" s="165">
        <v>6</v>
      </c>
      <c r="F76" s="165"/>
      <c r="G76" s="165"/>
      <c r="H76" s="165">
        <v>6</v>
      </c>
      <c r="I76" s="165">
        <v>6</v>
      </c>
      <c r="J76" s="165">
        <v>5</v>
      </c>
      <c r="K76" s="165"/>
      <c r="L76" s="165">
        <v>1</v>
      </c>
      <c r="M76" s="165"/>
      <c r="N76" s="165"/>
      <c r="O76" s="165"/>
      <c r="P76" s="165"/>
      <c r="Q76" s="165"/>
      <c r="R76" s="165">
        <v>1</v>
      </c>
      <c r="S76" s="147">
        <f t="shared" si="4"/>
        <v>0.8333333333333334</v>
      </c>
      <c r="T76" s="103" t="s">
        <v>61</v>
      </c>
      <c r="U76" s="108" t="s">
        <v>162</v>
      </c>
      <c r="V76" s="113">
        <v>358</v>
      </c>
      <c r="W76" s="115">
        <f t="shared" si="2"/>
        <v>-358</v>
      </c>
      <c r="X76" s="90">
        <f>+C76-F76-G76-H76</f>
        <v>0</v>
      </c>
      <c r="Y76" s="88">
        <f>C76-F76-G76-H76</f>
        <v>0</v>
      </c>
    </row>
    <row r="77" spans="1:25" s="5" customFormat="1" ht="24.75" customHeight="1" hidden="1">
      <c r="A77" s="150" t="s">
        <v>8</v>
      </c>
      <c r="B77" s="154" t="s">
        <v>187</v>
      </c>
      <c r="C77" s="165">
        <v>147</v>
      </c>
      <c r="D77" s="165">
        <v>55</v>
      </c>
      <c r="E77" s="165">
        <v>92</v>
      </c>
      <c r="F77" s="165">
        <v>3</v>
      </c>
      <c r="G77" s="165"/>
      <c r="H77" s="165">
        <v>144</v>
      </c>
      <c r="I77" s="165">
        <v>126</v>
      </c>
      <c r="J77" s="165">
        <v>86</v>
      </c>
      <c r="K77" s="165"/>
      <c r="L77" s="165">
        <v>40</v>
      </c>
      <c r="M77" s="165"/>
      <c r="N77" s="165"/>
      <c r="O77" s="165"/>
      <c r="P77" s="165"/>
      <c r="Q77" s="165">
        <v>18</v>
      </c>
      <c r="R77" s="165">
        <v>58</v>
      </c>
      <c r="S77" s="147">
        <f t="shared" si="4"/>
        <v>0.6825396825396826</v>
      </c>
      <c r="T77" s="103" t="s">
        <v>7</v>
      </c>
      <c r="U77" s="109" t="s">
        <v>91</v>
      </c>
      <c r="V77" s="114">
        <v>0</v>
      </c>
      <c r="W77" s="115">
        <f t="shared" si="2"/>
        <v>55</v>
      </c>
      <c r="X77" s="90">
        <v>0</v>
      </c>
      <c r="Y77" s="88"/>
    </row>
    <row r="78" spans="1:25" s="12" customFormat="1" ht="24.75" customHeight="1" hidden="1">
      <c r="A78" s="150"/>
      <c r="B78" s="154" t="s">
        <v>188</v>
      </c>
      <c r="C78" s="165">
        <v>186</v>
      </c>
      <c r="D78" s="165">
        <v>73</v>
      </c>
      <c r="E78" s="165">
        <v>113</v>
      </c>
      <c r="F78" s="165"/>
      <c r="G78" s="165"/>
      <c r="H78" s="165">
        <v>186</v>
      </c>
      <c r="I78" s="165">
        <v>157</v>
      </c>
      <c r="J78" s="165">
        <v>91</v>
      </c>
      <c r="K78" s="165"/>
      <c r="L78" s="165">
        <v>66</v>
      </c>
      <c r="M78" s="165"/>
      <c r="N78" s="165"/>
      <c r="O78" s="165"/>
      <c r="P78" s="165"/>
      <c r="Q78" s="165">
        <v>29</v>
      </c>
      <c r="R78" s="165">
        <v>95</v>
      </c>
      <c r="S78" s="147">
        <f t="shared" si="4"/>
        <v>0.5796178343949044</v>
      </c>
      <c r="T78" s="103" t="s">
        <v>8</v>
      </c>
      <c r="U78" s="109" t="s">
        <v>92</v>
      </c>
      <c r="V78" s="114">
        <v>46</v>
      </c>
      <c r="W78" s="115">
        <f t="shared" si="2"/>
        <v>27</v>
      </c>
      <c r="X78" s="90">
        <v>0</v>
      </c>
      <c r="Y78" s="88"/>
    </row>
    <row r="79" spans="1:25" s="12" customFormat="1" ht="24.75" customHeight="1" hidden="1">
      <c r="A79" s="150" t="s">
        <v>9</v>
      </c>
      <c r="B79" s="154" t="s">
        <v>189</v>
      </c>
      <c r="C79" s="165">
        <v>55</v>
      </c>
      <c r="D79" s="165">
        <v>25</v>
      </c>
      <c r="E79" s="165">
        <v>30</v>
      </c>
      <c r="F79" s="165"/>
      <c r="G79" s="165"/>
      <c r="H79" s="165">
        <v>55</v>
      </c>
      <c r="I79" s="165">
        <v>45</v>
      </c>
      <c r="J79" s="165">
        <v>20</v>
      </c>
      <c r="K79" s="165"/>
      <c r="L79" s="165">
        <v>25</v>
      </c>
      <c r="M79" s="165"/>
      <c r="N79" s="165"/>
      <c r="O79" s="165"/>
      <c r="P79" s="165"/>
      <c r="Q79" s="165">
        <v>10</v>
      </c>
      <c r="R79" s="165">
        <v>35</v>
      </c>
      <c r="S79" s="147">
        <f t="shared" si="4"/>
        <v>0.4444444444444444</v>
      </c>
      <c r="T79" s="103" t="s">
        <v>9</v>
      </c>
      <c r="U79" s="109" t="s">
        <v>93</v>
      </c>
      <c r="V79" s="114">
        <v>69</v>
      </c>
      <c r="W79" s="115">
        <f t="shared" si="2"/>
        <v>-44</v>
      </c>
      <c r="X79" s="90">
        <v>0</v>
      </c>
      <c r="Y79" s="88"/>
    </row>
    <row r="80" spans="1:25" s="12" customFormat="1" ht="24.75" customHeight="1">
      <c r="A80" s="148" t="s">
        <v>62</v>
      </c>
      <c r="B80" s="153" t="s">
        <v>190</v>
      </c>
      <c r="C80" s="167">
        <v>759</v>
      </c>
      <c r="D80" s="167">
        <v>254</v>
      </c>
      <c r="E80" s="167">
        <v>505</v>
      </c>
      <c r="F80" s="167">
        <v>3</v>
      </c>
      <c r="G80" s="167">
        <v>0</v>
      </c>
      <c r="H80" s="167">
        <v>756</v>
      </c>
      <c r="I80" s="167">
        <v>651</v>
      </c>
      <c r="J80" s="167">
        <v>446</v>
      </c>
      <c r="K80" s="167">
        <v>8</v>
      </c>
      <c r="L80" s="167">
        <v>188</v>
      </c>
      <c r="M80" s="167">
        <v>9</v>
      </c>
      <c r="N80" s="167">
        <v>0</v>
      </c>
      <c r="O80" s="167">
        <v>0</v>
      </c>
      <c r="P80" s="167">
        <v>0</v>
      </c>
      <c r="Q80" s="167">
        <v>105</v>
      </c>
      <c r="R80" s="167">
        <v>302</v>
      </c>
      <c r="S80" s="147">
        <f t="shared" si="4"/>
        <v>0.6973886328725039</v>
      </c>
      <c r="T80" s="103" t="s">
        <v>10</v>
      </c>
      <c r="U80" s="109" t="s">
        <v>108</v>
      </c>
      <c r="V80" s="114">
        <v>65</v>
      </c>
      <c r="W80" s="115">
        <f t="shared" si="2"/>
        <v>189</v>
      </c>
      <c r="X80" s="90">
        <v>0</v>
      </c>
      <c r="Y80" s="88"/>
    </row>
    <row r="81" spans="1:25" s="12" customFormat="1" ht="24.75" customHeight="1" hidden="1">
      <c r="A81" s="150" t="s">
        <v>7</v>
      </c>
      <c r="B81" s="154" t="s">
        <v>97</v>
      </c>
      <c r="C81" s="165">
        <v>107</v>
      </c>
      <c r="D81" s="165">
        <v>43</v>
      </c>
      <c r="E81" s="165">
        <v>64</v>
      </c>
      <c r="F81" s="165"/>
      <c r="G81" s="165"/>
      <c r="H81" s="165">
        <v>107</v>
      </c>
      <c r="I81" s="165">
        <v>89</v>
      </c>
      <c r="J81" s="165">
        <v>63</v>
      </c>
      <c r="K81" s="165"/>
      <c r="L81" s="165">
        <v>26</v>
      </c>
      <c r="M81" s="165"/>
      <c r="N81" s="165"/>
      <c r="O81" s="165"/>
      <c r="P81" s="165"/>
      <c r="Q81" s="165">
        <v>18</v>
      </c>
      <c r="R81" s="165">
        <v>44</v>
      </c>
      <c r="S81" s="147">
        <f t="shared" si="4"/>
        <v>0.7078651685393258</v>
      </c>
      <c r="T81" s="103" t="s">
        <v>24</v>
      </c>
      <c r="U81" s="109" t="s">
        <v>94</v>
      </c>
      <c r="V81" s="114">
        <v>82</v>
      </c>
      <c r="W81" s="115">
        <f t="shared" si="2"/>
        <v>-39</v>
      </c>
      <c r="X81" s="90"/>
      <c r="Y81" s="88"/>
    </row>
    <row r="82" spans="1:25" s="12" customFormat="1" ht="24.75" customHeight="1" hidden="1">
      <c r="A82" s="150" t="s">
        <v>8</v>
      </c>
      <c r="B82" s="154" t="s">
        <v>86</v>
      </c>
      <c r="C82" s="165">
        <v>268</v>
      </c>
      <c r="D82" s="165">
        <v>102</v>
      </c>
      <c r="E82" s="165">
        <v>166</v>
      </c>
      <c r="F82" s="165"/>
      <c r="G82" s="165"/>
      <c r="H82" s="165">
        <v>268</v>
      </c>
      <c r="I82" s="165">
        <v>236</v>
      </c>
      <c r="J82" s="165">
        <v>168</v>
      </c>
      <c r="K82" s="165"/>
      <c r="L82" s="165">
        <v>68</v>
      </c>
      <c r="M82" s="165"/>
      <c r="N82" s="165"/>
      <c r="O82" s="165"/>
      <c r="P82" s="165"/>
      <c r="Q82" s="165">
        <v>32</v>
      </c>
      <c r="R82" s="165">
        <v>100</v>
      </c>
      <c r="S82" s="147">
        <f t="shared" si="4"/>
        <v>0.711864406779661</v>
      </c>
      <c r="T82" s="103"/>
      <c r="U82" s="109"/>
      <c r="V82" s="114"/>
      <c r="W82" s="115"/>
      <c r="X82" s="90"/>
      <c r="Y82" s="88"/>
    </row>
    <row r="83" spans="1:25" s="11" customFormat="1" ht="24.75" customHeight="1" hidden="1">
      <c r="A83" s="150" t="s">
        <v>9</v>
      </c>
      <c r="B83" s="154" t="s">
        <v>87</v>
      </c>
      <c r="C83" s="165">
        <v>216</v>
      </c>
      <c r="D83" s="165">
        <v>115</v>
      </c>
      <c r="E83" s="165">
        <v>101</v>
      </c>
      <c r="F83" s="165">
        <v>1</v>
      </c>
      <c r="G83" s="165"/>
      <c r="H83" s="165">
        <v>215</v>
      </c>
      <c r="I83" s="165">
        <v>171</v>
      </c>
      <c r="J83" s="165">
        <v>88</v>
      </c>
      <c r="K83" s="165">
        <v>3</v>
      </c>
      <c r="L83" s="165">
        <v>80</v>
      </c>
      <c r="M83" s="165"/>
      <c r="N83" s="165"/>
      <c r="O83" s="165"/>
      <c r="P83" s="165"/>
      <c r="Q83" s="165">
        <v>44</v>
      </c>
      <c r="R83" s="165">
        <v>124</v>
      </c>
      <c r="S83" s="147">
        <f t="shared" si="4"/>
        <v>0.5321637426900585</v>
      </c>
      <c r="T83" s="103" t="s">
        <v>62</v>
      </c>
      <c r="U83" s="108" t="s">
        <v>163</v>
      </c>
      <c r="V83" s="113">
        <v>180</v>
      </c>
      <c r="W83" s="115">
        <f aca="true" t="shared" si="5" ref="W83:W93">D83-V83</f>
        <v>-65</v>
      </c>
      <c r="X83" s="90">
        <f>+C83-F83-G83-H83</f>
        <v>0</v>
      </c>
      <c r="Y83" s="88"/>
    </row>
    <row r="84" spans="1:25" s="5" customFormat="1" ht="24.75" customHeight="1">
      <c r="A84" s="148" t="s">
        <v>63</v>
      </c>
      <c r="B84" s="153" t="s">
        <v>191</v>
      </c>
      <c r="C84" s="167">
        <v>464</v>
      </c>
      <c r="D84" s="167">
        <v>172</v>
      </c>
      <c r="E84" s="167">
        <v>292</v>
      </c>
      <c r="F84" s="167">
        <v>7</v>
      </c>
      <c r="G84" s="167">
        <v>0</v>
      </c>
      <c r="H84" s="167">
        <v>457</v>
      </c>
      <c r="I84" s="167">
        <v>372</v>
      </c>
      <c r="J84" s="167">
        <v>251</v>
      </c>
      <c r="K84" s="167">
        <v>2</v>
      </c>
      <c r="L84" s="167">
        <v>119</v>
      </c>
      <c r="M84" s="167">
        <v>0</v>
      </c>
      <c r="N84" s="167">
        <v>0</v>
      </c>
      <c r="O84" s="167">
        <v>0</v>
      </c>
      <c r="P84" s="167">
        <v>0</v>
      </c>
      <c r="Q84" s="167">
        <v>85</v>
      </c>
      <c r="R84" s="167">
        <v>204</v>
      </c>
      <c r="S84" s="147">
        <f t="shared" si="4"/>
        <v>0.6801075268817204</v>
      </c>
      <c r="T84" s="103" t="s">
        <v>7</v>
      </c>
      <c r="U84" s="109" t="s">
        <v>70</v>
      </c>
      <c r="V84" s="114">
        <v>26</v>
      </c>
      <c r="W84" s="115">
        <f t="shared" si="5"/>
        <v>146</v>
      </c>
      <c r="X84" s="90"/>
      <c r="Y84" s="88"/>
    </row>
    <row r="85" spans="1:25" s="12" customFormat="1" ht="24.75" customHeight="1" hidden="1">
      <c r="A85" s="150" t="s">
        <v>7</v>
      </c>
      <c r="B85" s="154" t="s">
        <v>192</v>
      </c>
      <c r="C85" s="165">
        <v>28</v>
      </c>
      <c r="D85" s="165">
        <v>0</v>
      </c>
      <c r="E85" s="165">
        <v>28</v>
      </c>
      <c r="F85" s="165">
        <v>0</v>
      </c>
      <c r="G85" s="165">
        <v>0</v>
      </c>
      <c r="H85" s="165">
        <v>28</v>
      </c>
      <c r="I85" s="165">
        <v>28</v>
      </c>
      <c r="J85" s="165">
        <v>28</v>
      </c>
      <c r="K85" s="165">
        <v>0</v>
      </c>
      <c r="L85" s="165">
        <v>0</v>
      </c>
      <c r="M85" s="165">
        <v>0</v>
      </c>
      <c r="N85" s="165">
        <v>0</v>
      </c>
      <c r="O85" s="165">
        <v>0</v>
      </c>
      <c r="P85" s="165">
        <v>0</v>
      </c>
      <c r="Q85" s="165">
        <v>0</v>
      </c>
      <c r="R85" s="165">
        <v>0</v>
      </c>
      <c r="S85" s="147">
        <f t="shared" si="4"/>
        <v>1</v>
      </c>
      <c r="T85" s="103" t="s">
        <v>8</v>
      </c>
      <c r="U85" s="109" t="s">
        <v>97</v>
      </c>
      <c r="V85" s="114">
        <v>23</v>
      </c>
      <c r="W85" s="115">
        <f t="shared" si="5"/>
        <v>-23</v>
      </c>
      <c r="X85" s="90"/>
      <c r="Y85" s="88"/>
    </row>
    <row r="86" spans="1:25" s="12" customFormat="1" ht="24.75" customHeight="1" hidden="1">
      <c r="A86" s="150" t="s">
        <v>8</v>
      </c>
      <c r="B86" s="154" t="s">
        <v>140</v>
      </c>
      <c r="C86" s="165">
        <v>168</v>
      </c>
      <c r="D86" s="165">
        <v>85</v>
      </c>
      <c r="E86" s="165">
        <v>83</v>
      </c>
      <c r="F86" s="165">
        <v>3</v>
      </c>
      <c r="G86" s="165">
        <v>0</v>
      </c>
      <c r="H86" s="165">
        <v>165</v>
      </c>
      <c r="I86" s="165">
        <v>134</v>
      </c>
      <c r="J86" s="165">
        <v>67</v>
      </c>
      <c r="K86" s="165">
        <v>0</v>
      </c>
      <c r="L86" s="165">
        <v>67</v>
      </c>
      <c r="M86" s="165">
        <v>0</v>
      </c>
      <c r="N86" s="165">
        <v>0</v>
      </c>
      <c r="O86" s="165">
        <v>0</v>
      </c>
      <c r="P86" s="165">
        <v>0</v>
      </c>
      <c r="Q86" s="165">
        <v>31</v>
      </c>
      <c r="R86" s="165">
        <v>98</v>
      </c>
      <c r="S86" s="147">
        <f t="shared" si="4"/>
        <v>0.5</v>
      </c>
      <c r="T86" s="103" t="s">
        <v>9</v>
      </c>
      <c r="U86" s="109" t="s">
        <v>98</v>
      </c>
      <c r="V86" s="114">
        <v>66</v>
      </c>
      <c r="W86" s="115">
        <f t="shared" si="5"/>
        <v>19</v>
      </c>
      <c r="X86" s="90"/>
      <c r="Y86" s="88"/>
    </row>
    <row r="87" spans="1:25" s="12" customFormat="1" ht="24.75" customHeight="1" hidden="1">
      <c r="A87" s="150" t="s">
        <v>9</v>
      </c>
      <c r="B87" s="154" t="s">
        <v>134</v>
      </c>
      <c r="C87" s="165">
        <v>102</v>
      </c>
      <c r="D87" s="165">
        <v>46</v>
      </c>
      <c r="E87" s="165">
        <v>56</v>
      </c>
      <c r="F87" s="165">
        <v>0</v>
      </c>
      <c r="G87" s="165">
        <v>0</v>
      </c>
      <c r="H87" s="165">
        <v>102</v>
      </c>
      <c r="I87" s="165">
        <v>81</v>
      </c>
      <c r="J87" s="165">
        <v>40</v>
      </c>
      <c r="K87" s="165">
        <v>0</v>
      </c>
      <c r="L87" s="165">
        <v>41</v>
      </c>
      <c r="M87" s="165">
        <v>0</v>
      </c>
      <c r="N87" s="165">
        <v>0</v>
      </c>
      <c r="O87" s="165">
        <v>0</v>
      </c>
      <c r="P87" s="165">
        <v>0</v>
      </c>
      <c r="Q87" s="165">
        <v>21</v>
      </c>
      <c r="R87" s="165">
        <v>62</v>
      </c>
      <c r="S87" s="147">
        <f t="shared" si="4"/>
        <v>0.49382716049382713</v>
      </c>
      <c r="T87" s="103"/>
      <c r="U87" s="109"/>
      <c r="V87" s="114"/>
      <c r="W87" s="115"/>
      <c r="X87" s="90"/>
      <c r="Y87" s="88"/>
    </row>
    <row r="88" spans="1:25" s="12" customFormat="1" ht="24.75" customHeight="1" hidden="1">
      <c r="A88" s="150" t="s">
        <v>10</v>
      </c>
      <c r="B88" s="154" t="s">
        <v>141</v>
      </c>
      <c r="C88" s="165">
        <v>93</v>
      </c>
      <c r="D88" s="165">
        <v>40</v>
      </c>
      <c r="E88" s="165">
        <v>53</v>
      </c>
      <c r="F88" s="165">
        <v>1</v>
      </c>
      <c r="G88" s="165">
        <v>0</v>
      </c>
      <c r="H88" s="165">
        <v>92</v>
      </c>
      <c r="I88" s="165">
        <v>70</v>
      </c>
      <c r="J88" s="165">
        <v>41</v>
      </c>
      <c r="K88" s="165">
        <v>0</v>
      </c>
      <c r="L88" s="165">
        <v>29</v>
      </c>
      <c r="M88" s="165">
        <v>0</v>
      </c>
      <c r="N88" s="165">
        <v>0</v>
      </c>
      <c r="O88" s="165">
        <v>0</v>
      </c>
      <c r="P88" s="165">
        <v>0</v>
      </c>
      <c r="Q88" s="165">
        <v>22</v>
      </c>
      <c r="R88" s="165">
        <v>51</v>
      </c>
      <c r="S88" s="147">
        <f t="shared" si="4"/>
        <v>0.5857142857142857</v>
      </c>
      <c r="T88" s="103" t="s">
        <v>10</v>
      </c>
      <c r="U88" s="109" t="s">
        <v>99</v>
      </c>
      <c r="V88" s="114">
        <v>65</v>
      </c>
      <c r="W88" s="115">
        <f t="shared" si="5"/>
        <v>-25</v>
      </c>
      <c r="X88" s="90"/>
      <c r="Y88" s="88"/>
    </row>
    <row r="89" spans="1:25" s="11" customFormat="1" ht="24.75" customHeight="1">
      <c r="A89" s="148" t="s">
        <v>64</v>
      </c>
      <c r="B89" s="153" t="s">
        <v>193</v>
      </c>
      <c r="C89" s="167">
        <v>694</v>
      </c>
      <c r="D89" s="167">
        <v>171</v>
      </c>
      <c r="E89" s="167">
        <v>523</v>
      </c>
      <c r="F89" s="167">
        <v>5</v>
      </c>
      <c r="G89" s="167">
        <v>0</v>
      </c>
      <c r="H89" s="167">
        <v>689</v>
      </c>
      <c r="I89" s="167">
        <v>575</v>
      </c>
      <c r="J89" s="167">
        <v>484</v>
      </c>
      <c r="K89" s="167">
        <v>2</v>
      </c>
      <c r="L89" s="167">
        <v>89</v>
      </c>
      <c r="M89" s="167">
        <v>0</v>
      </c>
      <c r="N89" s="167">
        <v>0</v>
      </c>
      <c r="O89" s="167">
        <v>0</v>
      </c>
      <c r="P89" s="167">
        <v>0</v>
      </c>
      <c r="Q89" s="167">
        <v>114</v>
      </c>
      <c r="R89" s="167">
        <v>203</v>
      </c>
      <c r="S89" s="147">
        <f t="shared" si="4"/>
        <v>0.8452173913043478</v>
      </c>
      <c r="T89" s="103" t="s">
        <v>63</v>
      </c>
      <c r="U89" s="108" t="s">
        <v>164</v>
      </c>
      <c r="V89" s="113">
        <v>163</v>
      </c>
      <c r="W89" s="115">
        <f t="shared" si="5"/>
        <v>8</v>
      </c>
      <c r="X89" s="90">
        <f>+C89-F89-G89-H89</f>
        <v>0</v>
      </c>
      <c r="Y89" s="88">
        <f>C89-F89-G89-H89</f>
        <v>0</v>
      </c>
    </row>
    <row r="90" spans="1:25" s="5" customFormat="1" ht="24.75" customHeight="1" hidden="1">
      <c r="A90" s="150" t="s">
        <v>7</v>
      </c>
      <c r="B90" s="154" t="s">
        <v>88</v>
      </c>
      <c r="C90" s="165">
        <v>110</v>
      </c>
      <c r="D90" s="165">
        <v>16</v>
      </c>
      <c r="E90" s="165">
        <v>94</v>
      </c>
      <c r="F90" s="165">
        <v>3</v>
      </c>
      <c r="G90" s="165">
        <v>0</v>
      </c>
      <c r="H90" s="165">
        <v>107</v>
      </c>
      <c r="I90" s="165">
        <v>96</v>
      </c>
      <c r="J90" s="165">
        <v>78</v>
      </c>
      <c r="K90" s="165"/>
      <c r="L90" s="165">
        <v>18</v>
      </c>
      <c r="M90" s="165">
        <v>0</v>
      </c>
      <c r="N90" s="165">
        <v>0</v>
      </c>
      <c r="O90" s="165"/>
      <c r="P90" s="165">
        <v>0</v>
      </c>
      <c r="Q90" s="165">
        <v>11</v>
      </c>
      <c r="R90" s="165">
        <v>29</v>
      </c>
      <c r="S90" s="147">
        <f t="shared" si="4"/>
        <v>0.8125</v>
      </c>
      <c r="T90" s="103" t="s">
        <v>7</v>
      </c>
      <c r="U90" s="109" t="s">
        <v>100</v>
      </c>
      <c r="V90" s="114">
        <v>43</v>
      </c>
      <c r="W90" s="115">
        <f t="shared" si="5"/>
        <v>-27</v>
      </c>
      <c r="X90" s="90">
        <v>0</v>
      </c>
      <c r="Y90" s="88"/>
    </row>
    <row r="91" spans="1:25" s="12" customFormat="1" ht="24.75" customHeight="1" hidden="1">
      <c r="A91" s="150" t="s">
        <v>8</v>
      </c>
      <c r="B91" s="154" t="s">
        <v>89</v>
      </c>
      <c r="C91" s="165">
        <v>130</v>
      </c>
      <c r="D91" s="165">
        <v>42</v>
      </c>
      <c r="E91" s="165">
        <v>88</v>
      </c>
      <c r="F91" s="165">
        <v>2</v>
      </c>
      <c r="G91" s="165"/>
      <c r="H91" s="165">
        <v>128</v>
      </c>
      <c r="I91" s="165">
        <v>99</v>
      </c>
      <c r="J91" s="165">
        <v>79</v>
      </c>
      <c r="K91" s="165">
        <v>1</v>
      </c>
      <c r="L91" s="165">
        <v>19</v>
      </c>
      <c r="M91" s="165"/>
      <c r="N91" s="165"/>
      <c r="O91" s="165"/>
      <c r="P91" s="165"/>
      <c r="Q91" s="165">
        <v>29</v>
      </c>
      <c r="R91" s="165">
        <v>48</v>
      </c>
      <c r="S91" s="147">
        <f t="shared" si="4"/>
        <v>0.8080808080808081</v>
      </c>
      <c r="T91" s="103" t="s">
        <v>8</v>
      </c>
      <c r="U91" s="109" t="s">
        <v>101</v>
      </c>
      <c r="V91" s="114">
        <v>30</v>
      </c>
      <c r="W91" s="115">
        <f t="shared" si="5"/>
        <v>12</v>
      </c>
      <c r="X91" s="90">
        <v>0</v>
      </c>
      <c r="Y91" s="88"/>
    </row>
    <row r="92" spans="1:25" s="12" customFormat="1" ht="24.75" customHeight="1" hidden="1">
      <c r="A92" s="150" t="s">
        <v>9</v>
      </c>
      <c r="B92" s="154" t="s">
        <v>90</v>
      </c>
      <c r="C92" s="165">
        <v>155</v>
      </c>
      <c r="D92" s="165">
        <v>55</v>
      </c>
      <c r="E92" s="165">
        <v>100</v>
      </c>
      <c r="F92" s="165">
        <v>1</v>
      </c>
      <c r="G92" s="165"/>
      <c r="H92" s="165">
        <v>154</v>
      </c>
      <c r="I92" s="165">
        <v>118</v>
      </c>
      <c r="J92" s="165">
        <v>91</v>
      </c>
      <c r="K92" s="165"/>
      <c r="L92" s="165">
        <v>27</v>
      </c>
      <c r="M92" s="165"/>
      <c r="N92" s="165"/>
      <c r="O92" s="165"/>
      <c r="P92" s="165"/>
      <c r="Q92" s="165">
        <v>36</v>
      </c>
      <c r="R92" s="165">
        <v>63</v>
      </c>
      <c r="S92" s="147">
        <f t="shared" si="4"/>
        <v>0.7711864406779662</v>
      </c>
      <c r="T92" s="103" t="s">
        <v>9</v>
      </c>
      <c r="U92" s="109" t="s">
        <v>102</v>
      </c>
      <c r="V92" s="114">
        <v>30</v>
      </c>
      <c r="W92" s="115">
        <f t="shared" si="5"/>
        <v>25</v>
      </c>
      <c r="X92" s="90">
        <v>0</v>
      </c>
      <c r="Y92" s="88"/>
    </row>
    <row r="93" spans="1:25" s="12" customFormat="1" ht="24.75" customHeight="1" hidden="1">
      <c r="A93" s="150" t="s">
        <v>10</v>
      </c>
      <c r="B93" s="154" t="s">
        <v>126</v>
      </c>
      <c r="C93" s="165">
        <v>118</v>
      </c>
      <c r="D93" s="165">
        <v>25</v>
      </c>
      <c r="E93" s="165">
        <v>93</v>
      </c>
      <c r="F93" s="165">
        <v>2</v>
      </c>
      <c r="G93" s="165"/>
      <c r="H93" s="165">
        <v>116</v>
      </c>
      <c r="I93" s="165">
        <v>95</v>
      </c>
      <c r="J93" s="165">
        <v>89</v>
      </c>
      <c r="K93" s="165"/>
      <c r="L93" s="165">
        <v>6</v>
      </c>
      <c r="M93" s="165"/>
      <c r="N93" s="165"/>
      <c r="O93" s="165"/>
      <c r="P93" s="165"/>
      <c r="Q93" s="165">
        <v>21</v>
      </c>
      <c r="R93" s="165">
        <v>27</v>
      </c>
      <c r="S93" s="147">
        <f t="shared" si="4"/>
        <v>0.9368421052631579</v>
      </c>
      <c r="T93" s="103" t="s">
        <v>10</v>
      </c>
      <c r="U93" s="109" t="s">
        <v>103</v>
      </c>
      <c r="V93" s="114">
        <v>60</v>
      </c>
      <c r="W93" s="115">
        <f t="shared" si="5"/>
        <v>-35</v>
      </c>
      <c r="X93" s="90">
        <v>0</v>
      </c>
      <c r="Y93" s="88"/>
    </row>
    <row r="94" spans="1:25" ht="24.75" customHeight="1">
      <c r="A94" s="100"/>
      <c r="B94" s="9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98"/>
      <c r="T94" s="62"/>
      <c r="U94" s="62"/>
      <c r="V94" s="62"/>
      <c r="W94" s="62"/>
      <c r="X94" s="62"/>
      <c r="Y94" s="88">
        <f aca="true" t="shared" si="6" ref="Y94:Y104">C94-F94-G94-H94</f>
        <v>0</v>
      </c>
    </row>
    <row r="95" spans="3:25" ht="18.75">
      <c r="C95" s="186"/>
      <c r="D95" s="186"/>
      <c r="E95" s="186"/>
      <c r="I95" s="6"/>
      <c r="J95" s="6"/>
      <c r="K95" s="6"/>
      <c r="L95" s="186" t="s">
        <v>201</v>
      </c>
      <c r="M95" s="186"/>
      <c r="N95" s="186"/>
      <c r="O95" s="186"/>
      <c r="P95" s="186"/>
      <c r="Q95" s="186"/>
      <c r="R95" s="1"/>
      <c r="Y95" s="134">
        <f t="shared" si="6"/>
        <v>0</v>
      </c>
    </row>
    <row r="96" spans="3:25" ht="20.25" customHeight="1">
      <c r="C96" s="4"/>
      <c r="D96" s="4"/>
      <c r="E96" s="128"/>
      <c r="F96" s="128"/>
      <c r="G96" s="128"/>
      <c r="H96" s="128"/>
      <c r="I96" s="4"/>
      <c r="J96" s="4"/>
      <c r="K96" s="4"/>
      <c r="L96" s="170" t="s">
        <v>168</v>
      </c>
      <c r="M96" s="170"/>
      <c r="N96" s="170"/>
      <c r="O96" s="170"/>
      <c r="P96" s="170"/>
      <c r="Q96" s="170"/>
      <c r="R96" s="1"/>
      <c r="Y96" s="134">
        <f t="shared" si="6"/>
        <v>0</v>
      </c>
    </row>
    <row r="97" spans="3:25" ht="20.25" customHeight="1">
      <c r="C97" s="170" t="s">
        <v>21</v>
      </c>
      <c r="D97" s="170"/>
      <c r="E97" s="170"/>
      <c r="F97" s="128"/>
      <c r="G97" s="128"/>
      <c r="H97" s="128"/>
      <c r="I97" s="4"/>
      <c r="J97" s="4"/>
      <c r="K97" s="4"/>
      <c r="L97" s="170" t="s">
        <v>133</v>
      </c>
      <c r="M97" s="170"/>
      <c r="N97" s="170"/>
      <c r="O97" s="170"/>
      <c r="P97" s="170"/>
      <c r="Q97" s="170"/>
      <c r="R97" s="1"/>
      <c r="Y97" s="134"/>
    </row>
    <row r="98" spans="3:25" ht="20.25" customHeight="1">
      <c r="C98" s="4"/>
      <c r="D98" s="4"/>
      <c r="E98" s="128"/>
      <c r="F98" s="128"/>
      <c r="G98" s="128"/>
      <c r="H98" s="128"/>
      <c r="I98" s="4"/>
      <c r="J98" s="4"/>
      <c r="K98" s="4"/>
      <c r="L98" s="129"/>
      <c r="M98" s="129"/>
      <c r="N98" s="129"/>
      <c r="O98" s="129"/>
      <c r="P98" s="129"/>
      <c r="Q98" s="129"/>
      <c r="R98" s="1"/>
      <c r="Y98" s="14"/>
    </row>
    <row r="99" spans="3:25" ht="20.25" customHeight="1">
      <c r="C99" s="4"/>
      <c r="D99" s="4"/>
      <c r="E99" s="128"/>
      <c r="F99" s="128"/>
      <c r="G99" s="128"/>
      <c r="H99" s="128"/>
      <c r="I99" s="4"/>
      <c r="J99" s="4"/>
      <c r="K99" s="4"/>
      <c r="L99" s="129"/>
      <c r="M99" s="129"/>
      <c r="N99" s="129"/>
      <c r="O99" s="129"/>
      <c r="P99" s="129"/>
      <c r="Q99" s="129"/>
      <c r="R99" s="1"/>
      <c r="Y99" s="14"/>
    </row>
    <row r="100" spans="3:25" ht="20.25" customHeight="1">
      <c r="C100" s="4"/>
      <c r="D100" s="4"/>
      <c r="E100" s="128"/>
      <c r="F100" s="128"/>
      <c r="G100" s="128"/>
      <c r="H100" s="128"/>
      <c r="I100" s="4"/>
      <c r="J100" s="4"/>
      <c r="K100" s="4"/>
      <c r="L100" s="129"/>
      <c r="M100" s="129"/>
      <c r="N100" s="129"/>
      <c r="O100" s="129"/>
      <c r="P100" s="129"/>
      <c r="Q100" s="129"/>
      <c r="R100" s="1"/>
      <c r="Y100" s="14"/>
    </row>
    <row r="101" spans="3:25" ht="94.5" customHeight="1">
      <c r="C101" s="183" t="s">
        <v>198</v>
      </c>
      <c r="D101" s="183"/>
      <c r="E101" s="183"/>
      <c r="F101" s="131"/>
      <c r="G101" s="131"/>
      <c r="H101" s="131"/>
      <c r="I101" s="132"/>
      <c r="J101" s="132"/>
      <c r="K101" s="132"/>
      <c r="L101" s="183" t="s">
        <v>119</v>
      </c>
      <c r="M101" s="183"/>
      <c r="N101" s="183"/>
      <c r="O101" s="183"/>
      <c r="P101" s="183"/>
      <c r="Q101" s="183"/>
      <c r="R101" s="1"/>
      <c r="Y101" s="14" t="e">
        <f t="shared" si="6"/>
        <v>#VALUE!</v>
      </c>
    </row>
    <row r="102" ht="24.75" customHeight="1">
      <c r="Y102" s="14">
        <f t="shared" si="6"/>
        <v>0</v>
      </c>
    </row>
    <row r="103" spans="4:25" ht="15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Y103" s="14">
        <f t="shared" si="6"/>
        <v>0</v>
      </c>
    </row>
    <row r="104" spans="3:25" ht="15.75">
      <c r="C104" s="58">
        <f aca="true" t="shared" si="7" ref="C104:C113">C11-D11-E11</f>
        <v>0</v>
      </c>
      <c r="D104" s="59"/>
      <c r="E104" s="59"/>
      <c r="F104" s="59"/>
      <c r="G104" s="59">
        <f aca="true" t="shared" si="8" ref="G104:G113">H11-I11-Q11</f>
        <v>0</v>
      </c>
      <c r="H104" s="59">
        <f>C11-F11-G11-H11</f>
        <v>0</v>
      </c>
      <c r="I104" s="59">
        <f aca="true" t="shared" si="9" ref="I104:I113">I11-J11-K11-L11-M11-N11-O11-P11</f>
        <v>0</v>
      </c>
      <c r="J104" s="59"/>
      <c r="K104" s="59"/>
      <c r="L104" s="59"/>
      <c r="M104" s="59"/>
      <c r="N104" s="59"/>
      <c r="O104" s="59"/>
      <c r="P104" s="59"/>
      <c r="Q104" s="59"/>
      <c r="R104" s="59">
        <f aca="true" t="shared" si="10" ref="R104:R113">R11-Q11-P11-O11-N11-M11-L11</f>
        <v>0</v>
      </c>
      <c r="S104" s="59"/>
      <c r="T104" s="59"/>
      <c r="U104" s="59"/>
      <c r="V104" s="59"/>
      <c r="W104" s="59"/>
      <c r="Y104" s="14">
        <f t="shared" si="6"/>
        <v>0</v>
      </c>
    </row>
    <row r="105" spans="3:23" ht="15.75">
      <c r="C105" s="58">
        <f t="shared" si="7"/>
        <v>0</v>
      </c>
      <c r="D105" s="59"/>
      <c r="E105" s="59"/>
      <c r="F105" s="59"/>
      <c r="G105" s="59">
        <f t="shared" si="8"/>
        <v>0</v>
      </c>
      <c r="H105" s="59">
        <f aca="true" t="shared" si="11" ref="H105:H113">C12-F12-G12-H12</f>
        <v>0</v>
      </c>
      <c r="I105" s="59">
        <f t="shared" si="9"/>
        <v>0</v>
      </c>
      <c r="J105" s="59"/>
      <c r="K105" s="59"/>
      <c r="L105" s="59"/>
      <c r="M105" s="59"/>
      <c r="N105" s="59"/>
      <c r="O105" s="59"/>
      <c r="P105" s="59"/>
      <c r="Q105" s="59"/>
      <c r="R105" s="59">
        <f t="shared" si="10"/>
        <v>0</v>
      </c>
      <c r="S105" s="59"/>
      <c r="T105" s="59"/>
      <c r="U105" s="59"/>
      <c r="V105" s="59"/>
      <c r="W105" s="59"/>
    </row>
    <row r="106" spans="3:23" ht="15.75">
      <c r="C106" s="58">
        <f t="shared" si="7"/>
        <v>0</v>
      </c>
      <c r="D106" s="59"/>
      <c r="E106" s="59"/>
      <c r="F106" s="59"/>
      <c r="G106" s="59">
        <f t="shared" si="8"/>
        <v>0</v>
      </c>
      <c r="H106" s="59">
        <f t="shared" si="11"/>
        <v>0</v>
      </c>
      <c r="I106" s="59">
        <f t="shared" si="9"/>
        <v>0</v>
      </c>
      <c r="J106" s="59"/>
      <c r="K106" s="59"/>
      <c r="L106" s="59"/>
      <c r="M106" s="59"/>
      <c r="N106" s="59"/>
      <c r="O106" s="59"/>
      <c r="P106" s="59"/>
      <c r="Q106" s="59"/>
      <c r="R106" s="59">
        <f t="shared" si="10"/>
        <v>0</v>
      </c>
      <c r="S106" s="59"/>
      <c r="T106" s="59"/>
      <c r="U106" s="59"/>
      <c r="V106" s="59"/>
      <c r="W106" s="59"/>
    </row>
    <row r="107" spans="3:23" ht="15.75">
      <c r="C107" s="58">
        <f t="shared" si="7"/>
        <v>0</v>
      </c>
      <c r="D107" s="59"/>
      <c r="E107" s="59"/>
      <c r="F107" s="59"/>
      <c r="G107" s="59">
        <f t="shared" si="8"/>
        <v>0</v>
      </c>
      <c r="H107" s="59">
        <f t="shared" si="11"/>
        <v>0</v>
      </c>
      <c r="I107" s="59">
        <f t="shared" si="9"/>
        <v>0</v>
      </c>
      <c r="J107" s="59"/>
      <c r="K107" s="59"/>
      <c r="L107" s="59"/>
      <c r="M107" s="59"/>
      <c r="N107" s="59"/>
      <c r="O107" s="59"/>
      <c r="P107" s="59"/>
      <c r="Q107" s="59"/>
      <c r="R107" s="59">
        <f t="shared" si="10"/>
        <v>0</v>
      </c>
      <c r="S107" s="59"/>
      <c r="T107" s="59"/>
      <c r="U107" s="59"/>
      <c r="V107" s="59"/>
      <c r="W107" s="59"/>
    </row>
    <row r="108" spans="3:23" ht="15.75">
      <c r="C108" s="58">
        <f t="shared" si="7"/>
        <v>0</v>
      </c>
      <c r="D108" s="59"/>
      <c r="E108" s="59"/>
      <c r="F108" s="59"/>
      <c r="G108" s="59">
        <f t="shared" si="8"/>
        <v>0</v>
      </c>
      <c r="H108" s="59">
        <f t="shared" si="11"/>
        <v>0</v>
      </c>
      <c r="I108" s="59">
        <f t="shared" si="9"/>
        <v>0</v>
      </c>
      <c r="J108" s="59"/>
      <c r="K108" s="59"/>
      <c r="L108" s="59"/>
      <c r="M108" s="59"/>
      <c r="N108" s="59"/>
      <c r="O108" s="59"/>
      <c r="P108" s="59"/>
      <c r="Q108" s="59"/>
      <c r="R108" s="59">
        <f t="shared" si="10"/>
        <v>0</v>
      </c>
      <c r="S108" s="59"/>
      <c r="T108" s="59"/>
      <c r="U108" s="59"/>
      <c r="V108" s="59"/>
      <c r="W108" s="59"/>
    </row>
    <row r="109" spans="3:23" ht="15.75">
      <c r="C109" s="58">
        <f t="shared" si="7"/>
        <v>0</v>
      </c>
      <c r="D109" s="59"/>
      <c r="E109" s="59"/>
      <c r="F109" s="59"/>
      <c r="G109" s="59">
        <f t="shared" si="8"/>
        <v>0</v>
      </c>
      <c r="H109" s="59">
        <f t="shared" si="11"/>
        <v>0</v>
      </c>
      <c r="I109" s="59">
        <f t="shared" si="9"/>
        <v>0</v>
      </c>
      <c r="J109" s="59"/>
      <c r="K109" s="59"/>
      <c r="L109" s="59"/>
      <c r="M109" s="59"/>
      <c r="N109" s="59"/>
      <c r="O109" s="59"/>
      <c r="P109" s="59"/>
      <c r="Q109" s="59"/>
      <c r="R109" s="59">
        <f t="shared" si="10"/>
        <v>0</v>
      </c>
      <c r="S109" s="59"/>
      <c r="T109" s="59"/>
      <c r="U109" s="59"/>
      <c r="V109" s="59"/>
      <c r="W109" s="59"/>
    </row>
    <row r="110" spans="3:23" ht="15.75">
      <c r="C110" s="58">
        <f t="shared" si="7"/>
        <v>0</v>
      </c>
      <c r="D110" s="59"/>
      <c r="E110" s="59"/>
      <c r="F110" s="59"/>
      <c r="G110" s="59">
        <f t="shared" si="8"/>
        <v>0</v>
      </c>
      <c r="H110" s="59">
        <f t="shared" si="11"/>
        <v>0</v>
      </c>
      <c r="I110" s="59">
        <f t="shared" si="9"/>
        <v>0</v>
      </c>
      <c r="J110" s="59"/>
      <c r="K110" s="59"/>
      <c r="L110" s="59"/>
      <c r="M110" s="59"/>
      <c r="N110" s="59"/>
      <c r="O110" s="59"/>
      <c r="P110" s="59"/>
      <c r="Q110" s="59"/>
      <c r="R110" s="59">
        <f t="shared" si="10"/>
        <v>0</v>
      </c>
      <c r="S110" s="59"/>
      <c r="T110" s="59"/>
      <c r="U110" s="59"/>
      <c r="V110" s="59"/>
      <c r="W110" s="59"/>
    </row>
    <row r="111" spans="3:23" ht="15.75">
      <c r="C111" s="58">
        <f t="shared" si="7"/>
        <v>0</v>
      </c>
      <c r="D111" s="59"/>
      <c r="E111" s="59"/>
      <c r="F111" s="59"/>
      <c r="G111" s="59">
        <f t="shared" si="8"/>
        <v>0</v>
      </c>
      <c r="H111" s="59">
        <f t="shared" si="11"/>
        <v>0</v>
      </c>
      <c r="I111" s="59">
        <f t="shared" si="9"/>
        <v>0</v>
      </c>
      <c r="J111" s="59"/>
      <c r="K111" s="59"/>
      <c r="L111" s="59"/>
      <c r="M111" s="59"/>
      <c r="N111" s="59"/>
      <c r="O111" s="59"/>
      <c r="P111" s="59"/>
      <c r="Q111" s="59"/>
      <c r="R111" s="59">
        <f t="shared" si="10"/>
        <v>0</v>
      </c>
      <c r="S111" s="59"/>
      <c r="T111" s="59"/>
      <c r="U111" s="59"/>
      <c r="V111" s="59"/>
      <c r="W111" s="59"/>
    </row>
    <row r="112" spans="3:23" ht="15.75">
      <c r="C112" s="58">
        <f t="shared" si="7"/>
        <v>0</v>
      </c>
      <c r="D112" s="59"/>
      <c r="E112" s="59"/>
      <c r="F112" s="59"/>
      <c r="G112" s="59">
        <f t="shared" si="8"/>
        <v>0</v>
      </c>
      <c r="H112" s="59">
        <f t="shared" si="11"/>
        <v>0</v>
      </c>
      <c r="I112" s="59">
        <f t="shared" si="9"/>
        <v>0</v>
      </c>
      <c r="J112" s="59"/>
      <c r="K112" s="59"/>
      <c r="L112" s="59"/>
      <c r="M112" s="59"/>
      <c r="N112" s="59"/>
      <c r="O112" s="59"/>
      <c r="P112" s="59"/>
      <c r="Q112" s="59"/>
      <c r="R112" s="59">
        <f t="shared" si="10"/>
        <v>0</v>
      </c>
      <c r="S112" s="59"/>
      <c r="T112" s="59"/>
      <c r="U112" s="59"/>
      <c r="V112" s="59"/>
      <c r="W112" s="59"/>
    </row>
    <row r="113" spans="3:23" ht="15.75">
      <c r="C113" s="58">
        <f t="shared" si="7"/>
        <v>0</v>
      </c>
      <c r="D113" s="59"/>
      <c r="E113" s="59"/>
      <c r="F113" s="59"/>
      <c r="G113" s="59">
        <f t="shared" si="8"/>
        <v>0</v>
      </c>
      <c r="H113" s="59">
        <f t="shared" si="11"/>
        <v>0</v>
      </c>
      <c r="I113" s="59">
        <f t="shared" si="9"/>
        <v>0</v>
      </c>
      <c r="J113" s="59"/>
      <c r="K113" s="59"/>
      <c r="L113" s="59"/>
      <c r="M113" s="59"/>
      <c r="N113" s="59"/>
      <c r="O113" s="59"/>
      <c r="P113" s="59"/>
      <c r="Q113" s="59"/>
      <c r="R113" s="59">
        <f t="shared" si="10"/>
        <v>0</v>
      </c>
      <c r="S113" s="59"/>
      <c r="T113" s="59"/>
      <c r="U113" s="59"/>
      <c r="V113" s="59"/>
      <c r="W113" s="59"/>
    </row>
    <row r="114" spans="3:23" ht="15.75">
      <c r="C114" s="58">
        <f aca="true" t="shared" si="12" ref="C114:C130">C22-D22-E22</f>
        <v>0</v>
      </c>
      <c r="D114" s="59"/>
      <c r="E114" s="59"/>
      <c r="F114" s="59"/>
      <c r="G114" s="59">
        <f aca="true" t="shared" si="13" ref="G114:G130">H22-I22-Q22</f>
        <v>0</v>
      </c>
      <c r="H114" s="59">
        <f aca="true" t="shared" si="14" ref="H114:H130">C22-F22-G22-H22</f>
        <v>0</v>
      </c>
      <c r="I114" s="59">
        <f aca="true" t="shared" si="15" ref="I114:I130">I22-J22-K22-L22-M22-N22-O22-P22</f>
        <v>0</v>
      </c>
      <c r="J114" s="59"/>
      <c r="K114" s="59"/>
      <c r="L114" s="59"/>
      <c r="M114" s="59"/>
      <c r="N114" s="59"/>
      <c r="O114" s="59"/>
      <c r="P114" s="59"/>
      <c r="Q114" s="59"/>
      <c r="R114" s="59">
        <f aca="true" t="shared" si="16" ref="R114:R130">R22-Q22-P22-O22-N22-M22-L22</f>
        <v>0</v>
      </c>
      <c r="S114" s="59"/>
      <c r="T114" s="59"/>
      <c r="U114" s="59"/>
      <c r="V114" s="59"/>
      <c r="W114" s="59"/>
    </row>
    <row r="115" spans="3:23" ht="15.75">
      <c r="C115" s="58">
        <f t="shared" si="12"/>
        <v>0</v>
      </c>
      <c r="D115" s="59"/>
      <c r="E115" s="59"/>
      <c r="F115" s="59"/>
      <c r="G115" s="59">
        <f t="shared" si="13"/>
        <v>0</v>
      </c>
      <c r="H115" s="59">
        <f t="shared" si="14"/>
        <v>0</v>
      </c>
      <c r="I115" s="59">
        <f t="shared" si="15"/>
        <v>0</v>
      </c>
      <c r="J115" s="59"/>
      <c r="K115" s="59"/>
      <c r="L115" s="59"/>
      <c r="M115" s="59"/>
      <c r="N115" s="59"/>
      <c r="O115" s="59"/>
      <c r="P115" s="59"/>
      <c r="Q115" s="59"/>
      <c r="R115" s="59">
        <f t="shared" si="16"/>
        <v>0</v>
      </c>
      <c r="S115" s="59"/>
      <c r="T115" s="59"/>
      <c r="U115" s="59"/>
      <c r="V115" s="59"/>
      <c r="W115" s="59"/>
    </row>
    <row r="116" spans="3:23" ht="15.75">
      <c r="C116" s="58">
        <f t="shared" si="12"/>
        <v>0</v>
      </c>
      <c r="D116" s="59"/>
      <c r="E116" s="59"/>
      <c r="F116" s="59"/>
      <c r="G116" s="59">
        <f t="shared" si="13"/>
        <v>0</v>
      </c>
      <c r="H116" s="59">
        <f t="shared" si="14"/>
        <v>0</v>
      </c>
      <c r="I116" s="59">
        <f t="shared" si="15"/>
        <v>0</v>
      </c>
      <c r="J116" s="59"/>
      <c r="K116" s="59"/>
      <c r="L116" s="59"/>
      <c r="M116" s="59"/>
      <c r="N116" s="59"/>
      <c r="O116" s="59"/>
      <c r="P116" s="59"/>
      <c r="Q116" s="59"/>
      <c r="R116" s="59">
        <f t="shared" si="16"/>
        <v>0</v>
      </c>
      <c r="S116" s="59"/>
      <c r="T116" s="59"/>
      <c r="U116" s="59"/>
      <c r="V116" s="59"/>
      <c r="W116" s="59"/>
    </row>
    <row r="117" spans="3:23" ht="15.75">
      <c r="C117" s="58">
        <f t="shared" si="12"/>
        <v>0</v>
      </c>
      <c r="D117" s="59"/>
      <c r="E117" s="59"/>
      <c r="F117" s="59"/>
      <c r="G117" s="59">
        <f t="shared" si="13"/>
        <v>0</v>
      </c>
      <c r="H117" s="59">
        <f>C25-F25-G25-H25</f>
        <v>0</v>
      </c>
      <c r="I117" s="59">
        <f t="shared" si="15"/>
        <v>0</v>
      </c>
      <c r="J117" s="59"/>
      <c r="K117" s="59"/>
      <c r="L117" s="59"/>
      <c r="M117" s="59"/>
      <c r="N117" s="59"/>
      <c r="O117" s="59"/>
      <c r="P117" s="59"/>
      <c r="Q117" s="59"/>
      <c r="R117" s="59">
        <f t="shared" si="16"/>
        <v>0</v>
      </c>
      <c r="S117" s="59"/>
      <c r="T117" s="59"/>
      <c r="U117" s="59"/>
      <c r="V117" s="59"/>
      <c r="W117" s="59"/>
    </row>
    <row r="118" spans="3:23" ht="15.75">
      <c r="C118" s="58">
        <f t="shared" si="12"/>
        <v>0</v>
      </c>
      <c r="D118" s="59"/>
      <c r="E118" s="59"/>
      <c r="F118" s="59"/>
      <c r="G118" s="59">
        <f t="shared" si="13"/>
        <v>0</v>
      </c>
      <c r="H118" s="59">
        <f t="shared" si="14"/>
        <v>0</v>
      </c>
      <c r="I118" s="59">
        <f t="shared" si="15"/>
        <v>0</v>
      </c>
      <c r="J118" s="59"/>
      <c r="K118" s="59"/>
      <c r="L118" s="59"/>
      <c r="M118" s="59"/>
      <c r="N118" s="59"/>
      <c r="O118" s="59"/>
      <c r="P118" s="59"/>
      <c r="Q118" s="59"/>
      <c r="R118" s="59">
        <f t="shared" si="16"/>
        <v>0</v>
      </c>
      <c r="S118" s="59"/>
      <c r="T118" s="59"/>
      <c r="U118" s="59"/>
      <c r="V118" s="59"/>
      <c r="W118" s="59"/>
    </row>
    <row r="119" spans="3:23" ht="15.75">
      <c r="C119" s="58">
        <f t="shared" si="12"/>
        <v>0</v>
      </c>
      <c r="D119" s="59"/>
      <c r="E119" s="59"/>
      <c r="F119" s="59"/>
      <c r="G119" s="59">
        <f t="shared" si="13"/>
        <v>0</v>
      </c>
      <c r="H119" s="59">
        <f t="shared" si="14"/>
        <v>0</v>
      </c>
      <c r="I119" s="59">
        <f t="shared" si="15"/>
        <v>0</v>
      </c>
      <c r="J119" s="59"/>
      <c r="K119" s="59"/>
      <c r="L119" s="59"/>
      <c r="M119" s="59"/>
      <c r="N119" s="59"/>
      <c r="O119" s="59"/>
      <c r="P119" s="59"/>
      <c r="Q119" s="59"/>
      <c r="R119" s="59">
        <f t="shared" si="16"/>
        <v>0</v>
      </c>
      <c r="S119" s="59"/>
      <c r="T119" s="59"/>
      <c r="U119" s="59"/>
      <c r="V119" s="59"/>
      <c r="W119" s="59"/>
    </row>
    <row r="120" spans="3:23" ht="15.75">
      <c r="C120" s="58">
        <f t="shared" si="12"/>
        <v>0</v>
      </c>
      <c r="D120" s="59"/>
      <c r="E120" s="59"/>
      <c r="F120" s="59"/>
      <c r="G120" s="59">
        <f t="shared" si="13"/>
        <v>0</v>
      </c>
      <c r="H120" s="59">
        <f t="shared" si="14"/>
        <v>0</v>
      </c>
      <c r="I120" s="59">
        <f t="shared" si="15"/>
        <v>0</v>
      </c>
      <c r="J120" s="59"/>
      <c r="K120" s="59"/>
      <c r="L120" s="59"/>
      <c r="M120" s="59"/>
      <c r="N120" s="59"/>
      <c r="O120" s="59"/>
      <c r="P120" s="59"/>
      <c r="Q120" s="59"/>
      <c r="R120" s="59">
        <f t="shared" si="16"/>
        <v>0</v>
      </c>
      <c r="S120" s="59"/>
      <c r="T120" s="59"/>
      <c r="U120" s="59"/>
      <c r="V120" s="59"/>
      <c r="W120" s="59"/>
    </row>
    <row r="121" spans="3:23" ht="15.75">
      <c r="C121" s="58">
        <f t="shared" si="12"/>
        <v>0</v>
      </c>
      <c r="D121" s="59"/>
      <c r="E121" s="59"/>
      <c r="F121" s="59"/>
      <c r="G121" s="59">
        <f t="shared" si="13"/>
        <v>0</v>
      </c>
      <c r="H121" s="59">
        <f t="shared" si="14"/>
        <v>0</v>
      </c>
      <c r="I121" s="59">
        <f t="shared" si="15"/>
        <v>0</v>
      </c>
      <c r="J121" s="59"/>
      <c r="K121" s="59"/>
      <c r="L121" s="59"/>
      <c r="M121" s="59"/>
      <c r="N121" s="59"/>
      <c r="O121" s="59"/>
      <c r="P121" s="59"/>
      <c r="Q121" s="59"/>
      <c r="R121" s="59">
        <f t="shared" si="16"/>
        <v>0</v>
      </c>
      <c r="S121" s="59"/>
      <c r="T121" s="59"/>
      <c r="U121" s="59"/>
      <c r="V121" s="59"/>
      <c r="W121" s="59"/>
    </row>
    <row r="122" spans="3:23" ht="15.75">
      <c r="C122" s="58">
        <f t="shared" si="12"/>
        <v>0</v>
      </c>
      <c r="D122" s="59"/>
      <c r="E122" s="59"/>
      <c r="F122" s="59"/>
      <c r="G122" s="59">
        <f t="shared" si="13"/>
        <v>0</v>
      </c>
      <c r="H122" s="59">
        <f t="shared" si="14"/>
        <v>0</v>
      </c>
      <c r="I122" s="59">
        <f t="shared" si="15"/>
        <v>0</v>
      </c>
      <c r="J122" s="59"/>
      <c r="K122" s="59"/>
      <c r="L122" s="59"/>
      <c r="M122" s="59"/>
      <c r="N122" s="59"/>
      <c r="O122" s="59"/>
      <c r="P122" s="59"/>
      <c r="Q122" s="59"/>
      <c r="R122" s="59">
        <f t="shared" si="16"/>
        <v>0</v>
      </c>
      <c r="S122" s="59"/>
      <c r="T122" s="59"/>
      <c r="U122" s="59"/>
      <c r="V122" s="59"/>
      <c r="W122" s="59"/>
    </row>
    <row r="123" spans="3:23" ht="15.75">
      <c r="C123" s="58">
        <f t="shared" si="12"/>
        <v>0</v>
      </c>
      <c r="D123" s="59"/>
      <c r="E123" s="59"/>
      <c r="F123" s="59"/>
      <c r="G123" s="59">
        <f t="shared" si="13"/>
        <v>0</v>
      </c>
      <c r="H123" s="59">
        <f t="shared" si="14"/>
        <v>0</v>
      </c>
      <c r="I123" s="59">
        <f t="shared" si="15"/>
        <v>0</v>
      </c>
      <c r="J123" s="59"/>
      <c r="K123" s="59"/>
      <c r="L123" s="59"/>
      <c r="M123" s="59"/>
      <c r="N123" s="59"/>
      <c r="O123" s="59"/>
      <c r="P123" s="59"/>
      <c r="Q123" s="59"/>
      <c r="R123" s="59">
        <f t="shared" si="16"/>
        <v>0</v>
      </c>
      <c r="S123" s="59"/>
      <c r="T123" s="59"/>
      <c r="U123" s="59"/>
      <c r="V123" s="59"/>
      <c r="W123" s="59"/>
    </row>
    <row r="124" spans="3:23" ht="15.75">
      <c r="C124" s="58">
        <f t="shared" si="12"/>
        <v>0</v>
      </c>
      <c r="D124" s="59"/>
      <c r="E124" s="59"/>
      <c r="F124" s="59"/>
      <c r="G124" s="59">
        <f t="shared" si="13"/>
        <v>0</v>
      </c>
      <c r="H124" s="59">
        <f t="shared" si="14"/>
        <v>0</v>
      </c>
      <c r="I124" s="59">
        <f t="shared" si="15"/>
        <v>0</v>
      </c>
      <c r="J124" s="59"/>
      <c r="K124" s="59"/>
      <c r="L124" s="59"/>
      <c r="M124" s="59"/>
      <c r="N124" s="59"/>
      <c r="O124" s="59"/>
      <c r="P124" s="59"/>
      <c r="Q124" s="59"/>
      <c r="R124" s="59">
        <f t="shared" si="16"/>
        <v>0</v>
      </c>
      <c r="S124" s="59"/>
      <c r="T124" s="59"/>
      <c r="U124" s="59"/>
      <c r="V124" s="59"/>
      <c r="W124" s="59"/>
    </row>
    <row r="125" spans="3:23" ht="15.75">
      <c r="C125" s="58">
        <f t="shared" si="12"/>
        <v>0</v>
      </c>
      <c r="D125" s="59"/>
      <c r="E125" s="59"/>
      <c r="F125" s="59"/>
      <c r="G125" s="59">
        <f t="shared" si="13"/>
        <v>0</v>
      </c>
      <c r="H125" s="59">
        <f t="shared" si="14"/>
        <v>0</v>
      </c>
      <c r="I125" s="59">
        <f t="shared" si="15"/>
        <v>0</v>
      </c>
      <c r="J125" s="59"/>
      <c r="K125" s="59"/>
      <c r="L125" s="59"/>
      <c r="M125" s="59"/>
      <c r="N125" s="59"/>
      <c r="O125" s="59"/>
      <c r="P125" s="59"/>
      <c r="Q125" s="59"/>
      <c r="R125" s="59">
        <f t="shared" si="16"/>
        <v>0</v>
      </c>
      <c r="S125" s="59"/>
      <c r="T125" s="59"/>
      <c r="U125" s="59"/>
      <c r="V125" s="59"/>
      <c r="W125" s="59"/>
    </row>
    <row r="126" spans="3:23" ht="15.75">
      <c r="C126" s="58">
        <f t="shared" si="12"/>
        <v>0</v>
      </c>
      <c r="D126" s="59"/>
      <c r="E126" s="59"/>
      <c r="F126" s="59"/>
      <c r="G126" s="59">
        <f t="shared" si="13"/>
        <v>0</v>
      </c>
      <c r="H126" s="59">
        <f t="shared" si="14"/>
        <v>0</v>
      </c>
      <c r="I126" s="59">
        <f t="shared" si="15"/>
        <v>0</v>
      </c>
      <c r="J126" s="59"/>
      <c r="K126" s="59"/>
      <c r="L126" s="59"/>
      <c r="M126" s="59"/>
      <c r="N126" s="59"/>
      <c r="O126" s="59"/>
      <c r="P126" s="59"/>
      <c r="Q126" s="59"/>
      <c r="R126" s="59">
        <f t="shared" si="16"/>
        <v>0</v>
      </c>
      <c r="S126" s="59"/>
      <c r="T126" s="59"/>
      <c r="U126" s="59"/>
      <c r="V126" s="59"/>
      <c r="W126" s="59"/>
    </row>
    <row r="127" spans="3:23" ht="15.75">
      <c r="C127" s="58">
        <f t="shared" si="12"/>
        <v>0</v>
      </c>
      <c r="D127" s="59"/>
      <c r="E127" s="59"/>
      <c r="F127" s="59"/>
      <c r="G127" s="59">
        <f t="shared" si="13"/>
        <v>0</v>
      </c>
      <c r="H127" s="59">
        <f t="shared" si="14"/>
        <v>0</v>
      </c>
      <c r="I127" s="59">
        <f t="shared" si="15"/>
        <v>0</v>
      </c>
      <c r="J127" s="59"/>
      <c r="K127" s="59"/>
      <c r="L127" s="59"/>
      <c r="M127" s="59"/>
      <c r="N127" s="59"/>
      <c r="O127" s="59"/>
      <c r="P127" s="59"/>
      <c r="Q127" s="59"/>
      <c r="R127" s="59">
        <f t="shared" si="16"/>
        <v>0</v>
      </c>
      <c r="S127" s="59"/>
      <c r="T127" s="59"/>
      <c r="U127" s="59"/>
      <c r="V127" s="59"/>
      <c r="W127" s="59"/>
    </row>
    <row r="128" spans="3:23" ht="15.75">
      <c r="C128" s="58">
        <f t="shared" si="12"/>
        <v>0</v>
      </c>
      <c r="D128" s="59"/>
      <c r="E128" s="59"/>
      <c r="F128" s="59"/>
      <c r="G128" s="59">
        <f t="shared" si="13"/>
        <v>0</v>
      </c>
      <c r="H128" s="59">
        <f t="shared" si="14"/>
        <v>0</v>
      </c>
      <c r="I128" s="59">
        <f t="shared" si="15"/>
        <v>0</v>
      </c>
      <c r="J128" s="59"/>
      <c r="K128" s="59"/>
      <c r="L128" s="59"/>
      <c r="M128" s="59"/>
      <c r="N128" s="59"/>
      <c r="O128" s="59"/>
      <c r="P128" s="59"/>
      <c r="Q128" s="59"/>
      <c r="R128" s="59">
        <f t="shared" si="16"/>
        <v>0</v>
      </c>
      <c r="S128" s="59"/>
      <c r="T128" s="59"/>
      <c r="U128" s="59"/>
      <c r="V128" s="59"/>
      <c r="W128" s="59"/>
    </row>
    <row r="129" spans="3:23" ht="15.75">
      <c r="C129" s="58">
        <f t="shared" si="12"/>
        <v>0</v>
      </c>
      <c r="D129" s="59"/>
      <c r="E129" s="59"/>
      <c r="F129" s="59"/>
      <c r="G129" s="59">
        <f t="shared" si="13"/>
        <v>0</v>
      </c>
      <c r="H129" s="59">
        <f t="shared" si="14"/>
        <v>0</v>
      </c>
      <c r="I129" s="59">
        <f t="shared" si="15"/>
        <v>0</v>
      </c>
      <c r="J129" s="59"/>
      <c r="K129" s="59"/>
      <c r="L129" s="59"/>
      <c r="M129" s="59"/>
      <c r="N129" s="59"/>
      <c r="O129" s="59"/>
      <c r="P129" s="59"/>
      <c r="Q129" s="59"/>
      <c r="R129" s="59">
        <f t="shared" si="16"/>
        <v>0</v>
      </c>
      <c r="S129" s="59"/>
      <c r="T129" s="59"/>
      <c r="U129" s="59"/>
      <c r="V129" s="59"/>
      <c r="W129" s="59"/>
    </row>
    <row r="130" spans="3:23" ht="15.75">
      <c r="C130" s="58">
        <f t="shared" si="12"/>
        <v>0</v>
      </c>
      <c r="D130" s="59"/>
      <c r="E130" s="59"/>
      <c r="F130" s="59"/>
      <c r="G130" s="59">
        <f t="shared" si="13"/>
        <v>0</v>
      </c>
      <c r="H130" s="59">
        <f t="shared" si="14"/>
        <v>0</v>
      </c>
      <c r="I130" s="59">
        <f t="shared" si="15"/>
        <v>0</v>
      </c>
      <c r="J130" s="59"/>
      <c r="K130" s="59"/>
      <c r="L130" s="59"/>
      <c r="M130" s="59"/>
      <c r="N130" s="59"/>
      <c r="O130" s="59"/>
      <c r="P130" s="59"/>
      <c r="Q130" s="59"/>
      <c r="R130" s="59">
        <f t="shared" si="16"/>
        <v>0</v>
      </c>
      <c r="S130" s="59"/>
      <c r="T130" s="59"/>
      <c r="U130" s="59"/>
      <c r="V130" s="59"/>
      <c r="W130" s="59"/>
    </row>
    <row r="131" spans="3:23" ht="15.75">
      <c r="C131" s="58">
        <f aca="true" t="shared" si="17" ref="C131:C145">C40-D40-E40</f>
        <v>0</v>
      </c>
      <c r="D131" s="59"/>
      <c r="E131" s="59"/>
      <c r="F131" s="59"/>
      <c r="G131" s="59">
        <f aca="true" t="shared" si="18" ref="G131:G145">H40-I40-Q40</f>
        <v>0</v>
      </c>
      <c r="H131" s="59">
        <f aca="true" t="shared" si="19" ref="H131:H145">C40-F40-G40-H40</f>
        <v>0</v>
      </c>
      <c r="I131" s="59">
        <f aca="true" t="shared" si="20" ref="I131:I145">I40-J40-K40-L40-M40-N40-O40-P40</f>
        <v>0</v>
      </c>
      <c r="J131" s="59"/>
      <c r="K131" s="59"/>
      <c r="L131" s="59"/>
      <c r="M131" s="59"/>
      <c r="N131" s="59"/>
      <c r="O131" s="59"/>
      <c r="P131" s="59"/>
      <c r="Q131" s="59"/>
      <c r="R131" s="59">
        <f aca="true" t="shared" si="21" ref="R131:R145">R40-Q40-P40-O40-N40-M40-L40</f>
        <v>0</v>
      </c>
      <c r="S131" s="59"/>
      <c r="T131" s="59"/>
      <c r="U131" s="59"/>
      <c r="V131" s="59"/>
      <c r="W131" s="59"/>
    </row>
    <row r="132" spans="3:23" ht="15.75">
      <c r="C132" s="58">
        <f t="shared" si="17"/>
        <v>0</v>
      </c>
      <c r="D132" s="59"/>
      <c r="E132" s="59"/>
      <c r="F132" s="59"/>
      <c r="G132" s="59">
        <f t="shared" si="18"/>
        <v>0</v>
      </c>
      <c r="H132" s="59">
        <f t="shared" si="19"/>
        <v>0</v>
      </c>
      <c r="I132" s="59">
        <f t="shared" si="20"/>
        <v>0</v>
      </c>
      <c r="J132" s="59"/>
      <c r="K132" s="59"/>
      <c r="L132" s="59"/>
      <c r="M132" s="59"/>
      <c r="N132" s="59"/>
      <c r="O132" s="59"/>
      <c r="P132" s="59"/>
      <c r="Q132" s="59"/>
      <c r="R132" s="59">
        <f t="shared" si="21"/>
        <v>0</v>
      </c>
      <c r="S132" s="59"/>
      <c r="T132" s="59"/>
      <c r="U132" s="59"/>
      <c r="V132" s="59"/>
      <c r="W132" s="59"/>
    </row>
    <row r="133" spans="3:23" ht="15.75">
      <c r="C133" s="58">
        <f t="shared" si="17"/>
        <v>0</v>
      </c>
      <c r="D133" s="59"/>
      <c r="E133" s="59"/>
      <c r="F133" s="59"/>
      <c r="G133" s="59">
        <f t="shared" si="18"/>
        <v>0</v>
      </c>
      <c r="H133" s="59">
        <f t="shared" si="19"/>
        <v>0</v>
      </c>
      <c r="I133" s="59">
        <f t="shared" si="20"/>
        <v>0</v>
      </c>
      <c r="J133" s="59"/>
      <c r="K133" s="59"/>
      <c r="L133" s="59"/>
      <c r="M133" s="59"/>
      <c r="N133" s="59"/>
      <c r="O133" s="59"/>
      <c r="P133" s="59"/>
      <c r="Q133" s="59"/>
      <c r="R133" s="59">
        <f t="shared" si="21"/>
        <v>0</v>
      </c>
      <c r="S133" s="59"/>
      <c r="T133" s="59"/>
      <c r="U133" s="59"/>
      <c r="V133" s="59"/>
      <c r="W133" s="59"/>
    </row>
    <row r="134" spans="3:23" ht="15.75">
      <c r="C134" s="58">
        <f t="shared" si="17"/>
        <v>0</v>
      </c>
      <c r="D134" s="59"/>
      <c r="E134" s="59"/>
      <c r="F134" s="59"/>
      <c r="G134" s="59">
        <f t="shared" si="18"/>
        <v>0</v>
      </c>
      <c r="H134" s="59">
        <f t="shared" si="19"/>
        <v>0</v>
      </c>
      <c r="I134" s="59">
        <f t="shared" si="20"/>
        <v>0</v>
      </c>
      <c r="J134" s="59"/>
      <c r="K134" s="59"/>
      <c r="L134" s="59"/>
      <c r="M134" s="59"/>
      <c r="N134" s="59"/>
      <c r="O134" s="59"/>
      <c r="P134" s="59"/>
      <c r="Q134" s="59"/>
      <c r="R134" s="59">
        <f t="shared" si="21"/>
        <v>0</v>
      </c>
      <c r="S134" s="59"/>
      <c r="T134" s="59"/>
      <c r="U134" s="59"/>
      <c r="V134" s="59"/>
      <c r="W134" s="59"/>
    </row>
    <row r="135" spans="3:23" ht="15.75">
      <c r="C135" s="58">
        <f t="shared" si="17"/>
        <v>0</v>
      </c>
      <c r="D135" s="59"/>
      <c r="E135" s="59"/>
      <c r="F135" s="59"/>
      <c r="G135" s="59">
        <f t="shared" si="18"/>
        <v>0</v>
      </c>
      <c r="H135" s="59">
        <f t="shared" si="19"/>
        <v>0</v>
      </c>
      <c r="I135" s="59">
        <f t="shared" si="20"/>
        <v>0</v>
      </c>
      <c r="J135" s="59"/>
      <c r="K135" s="59"/>
      <c r="L135" s="59"/>
      <c r="M135" s="59"/>
      <c r="N135" s="59"/>
      <c r="O135" s="59"/>
      <c r="P135" s="59"/>
      <c r="Q135" s="59"/>
      <c r="R135" s="59">
        <f t="shared" si="21"/>
        <v>0</v>
      </c>
      <c r="S135" s="59"/>
      <c r="T135" s="59"/>
      <c r="U135" s="59"/>
      <c r="V135" s="59"/>
      <c r="W135" s="59"/>
    </row>
    <row r="136" spans="3:23" ht="15.75">
      <c r="C136" s="58">
        <f t="shared" si="17"/>
        <v>0</v>
      </c>
      <c r="D136" s="59"/>
      <c r="E136" s="59"/>
      <c r="F136" s="59"/>
      <c r="G136" s="59">
        <f t="shared" si="18"/>
        <v>0</v>
      </c>
      <c r="H136" s="59">
        <f t="shared" si="19"/>
        <v>0</v>
      </c>
      <c r="I136" s="59">
        <f t="shared" si="20"/>
        <v>0</v>
      </c>
      <c r="J136" s="59"/>
      <c r="K136" s="59"/>
      <c r="L136" s="59"/>
      <c r="M136" s="59"/>
      <c r="N136" s="59"/>
      <c r="O136" s="59"/>
      <c r="P136" s="59"/>
      <c r="Q136" s="59"/>
      <c r="R136" s="59">
        <f t="shared" si="21"/>
        <v>0</v>
      </c>
      <c r="S136" s="59"/>
      <c r="T136" s="59"/>
      <c r="U136" s="59"/>
      <c r="V136" s="59"/>
      <c r="W136" s="59"/>
    </row>
    <row r="137" spans="3:23" ht="15.75">
      <c r="C137" s="58">
        <f t="shared" si="17"/>
        <v>0</v>
      </c>
      <c r="D137" s="59"/>
      <c r="E137" s="59"/>
      <c r="F137" s="59"/>
      <c r="G137" s="59">
        <f t="shared" si="18"/>
        <v>0</v>
      </c>
      <c r="H137" s="59">
        <f t="shared" si="19"/>
        <v>0</v>
      </c>
      <c r="I137" s="59">
        <f t="shared" si="20"/>
        <v>0</v>
      </c>
      <c r="J137" s="59"/>
      <c r="K137" s="59"/>
      <c r="L137" s="59"/>
      <c r="M137" s="59"/>
      <c r="N137" s="59"/>
      <c r="O137" s="59"/>
      <c r="P137" s="59"/>
      <c r="Q137" s="59"/>
      <c r="R137" s="59">
        <f t="shared" si="21"/>
        <v>0</v>
      </c>
      <c r="S137" s="59"/>
      <c r="T137" s="59"/>
      <c r="U137" s="59"/>
      <c r="V137" s="59"/>
      <c r="W137" s="59"/>
    </row>
    <row r="138" spans="3:23" ht="15.75">
      <c r="C138" s="58">
        <f t="shared" si="17"/>
        <v>0</v>
      </c>
      <c r="D138" s="59"/>
      <c r="E138" s="59"/>
      <c r="F138" s="59"/>
      <c r="G138" s="59">
        <f t="shared" si="18"/>
        <v>0</v>
      </c>
      <c r="H138" s="59">
        <f t="shared" si="19"/>
        <v>0</v>
      </c>
      <c r="I138" s="59">
        <f t="shared" si="20"/>
        <v>0</v>
      </c>
      <c r="J138" s="59"/>
      <c r="K138" s="59"/>
      <c r="L138" s="59"/>
      <c r="M138" s="59"/>
      <c r="N138" s="59"/>
      <c r="O138" s="59"/>
      <c r="P138" s="59"/>
      <c r="Q138" s="59"/>
      <c r="R138" s="59">
        <f t="shared" si="21"/>
        <v>0</v>
      </c>
      <c r="S138" s="59"/>
      <c r="T138" s="59"/>
      <c r="U138" s="59"/>
      <c r="V138" s="59"/>
      <c r="W138" s="59"/>
    </row>
    <row r="139" spans="3:23" ht="15.75">
      <c r="C139" s="58">
        <f t="shared" si="17"/>
        <v>0</v>
      </c>
      <c r="D139" s="59"/>
      <c r="E139" s="59"/>
      <c r="F139" s="59"/>
      <c r="G139" s="59">
        <f t="shared" si="18"/>
        <v>0</v>
      </c>
      <c r="H139" s="59">
        <f t="shared" si="19"/>
        <v>0</v>
      </c>
      <c r="I139" s="59">
        <f t="shared" si="20"/>
        <v>0</v>
      </c>
      <c r="J139" s="59"/>
      <c r="K139" s="59"/>
      <c r="L139" s="59"/>
      <c r="M139" s="59"/>
      <c r="N139" s="59"/>
      <c r="O139" s="59"/>
      <c r="P139" s="59"/>
      <c r="Q139" s="59"/>
      <c r="R139" s="59">
        <f t="shared" si="21"/>
        <v>0</v>
      </c>
      <c r="S139" s="59"/>
      <c r="T139" s="59"/>
      <c r="U139" s="59"/>
      <c r="V139" s="59"/>
      <c r="W139" s="59"/>
    </row>
    <row r="140" spans="3:23" ht="15.75">
      <c r="C140" s="58">
        <f t="shared" si="17"/>
        <v>0</v>
      </c>
      <c r="D140" s="59"/>
      <c r="E140" s="59"/>
      <c r="F140" s="59"/>
      <c r="G140" s="59">
        <f t="shared" si="18"/>
        <v>0</v>
      </c>
      <c r="H140" s="59">
        <f t="shared" si="19"/>
        <v>0</v>
      </c>
      <c r="I140" s="59">
        <f t="shared" si="20"/>
        <v>0</v>
      </c>
      <c r="J140" s="59"/>
      <c r="K140" s="59"/>
      <c r="L140" s="59"/>
      <c r="M140" s="59"/>
      <c r="N140" s="59"/>
      <c r="O140" s="59"/>
      <c r="P140" s="59"/>
      <c r="Q140" s="59"/>
      <c r="R140" s="59">
        <f t="shared" si="21"/>
        <v>0</v>
      </c>
      <c r="S140" s="59"/>
      <c r="T140" s="59"/>
      <c r="U140" s="59"/>
      <c r="V140" s="59"/>
      <c r="W140" s="59"/>
    </row>
    <row r="141" spans="3:23" ht="15.75">
      <c r="C141" s="58">
        <f t="shared" si="17"/>
        <v>0</v>
      </c>
      <c r="D141" s="59"/>
      <c r="E141" s="59"/>
      <c r="F141" s="59"/>
      <c r="G141" s="59">
        <f t="shared" si="18"/>
        <v>0</v>
      </c>
      <c r="H141" s="59">
        <f t="shared" si="19"/>
        <v>0</v>
      </c>
      <c r="I141" s="59">
        <f t="shared" si="20"/>
        <v>0</v>
      </c>
      <c r="J141" s="59"/>
      <c r="K141" s="59"/>
      <c r="L141" s="59"/>
      <c r="M141" s="59"/>
      <c r="N141" s="59"/>
      <c r="O141" s="59"/>
      <c r="P141" s="59"/>
      <c r="Q141" s="59"/>
      <c r="R141" s="59">
        <f t="shared" si="21"/>
        <v>0</v>
      </c>
      <c r="S141" s="59"/>
      <c r="T141" s="59"/>
      <c r="U141" s="59"/>
      <c r="V141" s="59"/>
      <c r="W141" s="59"/>
    </row>
    <row r="142" spans="3:23" ht="15.75">
      <c r="C142" s="58">
        <f t="shared" si="17"/>
        <v>0</v>
      </c>
      <c r="D142" s="59"/>
      <c r="E142" s="59"/>
      <c r="F142" s="59"/>
      <c r="G142" s="59">
        <f t="shared" si="18"/>
        <v>0</v>
      </c>
      <c r="H142" s="59">
        <f t="shared" si="19"/>
        <v>0</v>
      </c>
      <c r="I142" s="59">
        <f t="shared" si="20"/>
        <v>0</v>
      </c>
      <c r="J142" s="59"/>
      <c r="K142" s="59"/>
      <c r="L142" s="59"/>
      <c r="M142" s="59"/>
      <c r="N142" s="59"/>
      <c r="O142" s="59"/>
      <c r="P142" s="59"/>
      <c r="Q142" s="59"/>
      <c r="R142" s="59">
        <f t="shared" si="21"/>
        <v>0</v>
      </c>
      <c r="S142" s="59"/>
      <c r="T142" s="59"/>
      <c r="U142" s="59"/>
      <c r="V142" s="59"/>
      <c r="W142" s="59"/>
    </row>
    <row r="143" spans="3:23" ht="15.75">
      <c r="C143" s="58">
        <f t="shared" si="17"/>
        <v>0</v>
      </c>
      <c r="D143" s="59"/>
      <c r="E143" s="59"/>
      <c r="F143" s="59"/>
      <c r="G143" s="59">
        <f t="shared" si="18"/>
        <v>0</v>
      </c>
      <c r="H143" s="59">
        <f t="shared" si="19"/>
        <v>0</v>
      </c>
      <c r="I143" s="59">
        <f t="shared" si="20"/>
        <v>0</v>
      </c>
      <c r="J143" s="59"/>
      <c r="K143" s="59"/>
      <c r="L143" s="59"/>
      <c r="M143" s="59"/>
      <c r="N143" s="59"/>
      <c r="O143" s="59"/>
      <c r="P143" s="59"/>
      <c r="Q143" s="59"/>
      <c r="R143" s="59">
        <f t="shared" si="21"/>
        <v>0</v>
      </c>
      <c r="S143" s="59"/>
      <c r="T143" s="59"/>
      <c r="U143" s="59"/>
      <c r="V143" s="59"/>
      <c r="W143" s="59"/>
    </row>
    <row r="144" spans="3:23" ht="15.75">
      <c r="C144" s="58">
        <f t="shared" si="17"/>
        <v>0</v>
      </c>
      <c r="D144" s="59"/>
      <c r="E144" s="59"/>
      <c r="F144" s="59"/>
      <c r="G144" s="59">
        <f t="shared" si="18"/>
        <v>0</v>
      </c>
      <c r="H144" s="59">
        <f t="shared" si="19"/>
        <v>0</v>
      </c>
      <c r="I144" s="59">
        <f t="shared" si="20"/>
        <v>0</v>
      </c>
      <c r="J144" s="59"/>
      <c r="K144" s="59"/>
      <c r="L144" s="59"/>
      <c r="M144" s="59"/>
      <c r="N144" s="59"/>
      <c r="O144" s="59"/>
      <c r="P144" s="59"/>
      <c r="Q144" s="59"/>
      <c r="R144" s="59">
        <f t="shared" si="21"/>
        <v>0</v>
      </c>
      <c r="S144" s="59"/>
      <c r="T144" s="59"/>
      <c r="U144" s="59"/>
      <c r="V144" s="59"/>
      <c r="W144" s="59"/>
    </row>
    <row r="145" spans="3:23" ht="15.75">
      <c r="C145" s="58">
        <f t="shared" si="17"/>
        <v>0</v>
      </c>
      <c r="D145" s="59"/>
      <c r="E145" s="59"/>
      <c r="F145" s="59"/>
      <c r="G145" s="59">
        <f t="shared" si="18"/>
        <v>0</v>
      </c>
      <c r="H145" s="59">
        <f t="shared" si="19"/>
        <v>0</v>
      </c>
      <c r="I145" s="59">
        <f t="shared" si="20"/>
        <v>0</v>
      </c>
      <c r="J145" s="59"/>
      <c r="K145" s="59"/>
      <c r="L145" s="59"/>
      <c r="M145" s="59"/>
      <c r="N145" s="59"/>
      <c r="O145" s="59"/>
      <c r="P145" s="59"/>
      <c r="Q145" s="59"/>
      <c r="R145" s="59">
        <f t="shared" si="21"/>
        <v>0</v>
      </c>
      <c r="S145" s="59"/>
      <c r="T145" s="59"/>
      <c r="U145" s="59"/>
      <c r="V145" s="59"/>
      <c r="W145" s="59"/>
    </row>
    <row r="146" spans="3:23" ht="15.75">
      <c r="C146" s="58">
        <f aca="true" t="shared" si="22" ref="C146:C172">C55-D55-E55</f>
        <v>0</v>
      </c>
      <c r="D146" s="59"/>
      <c r="E146" s="59"/>
      <c r="F146" s="59"/>
      <c r="G146" s="59">
        <f aca="true" t="shared" si="23" ref="G146:G172">H55-I55-Q55</f>
        <v>0</v>
      </c>
      <c r="H146" s="59">
        <f aca="true" t="shared" si="24" ref="H146:H172">C55-F55-G55-H55</f>
        <v>0</v>
      </c>
      <c r="I146" s="59">
        <f aca="true" t="shared" si="25" ref="I146:I172">I55-J55-K55-L55-M55-N55-O55-P55</f>
        <v>0</v>
      </c>
      <c r="J146" s="59"/>
      <c r="K146" s="59"/>
      <c r="L146" s="59"/>
      <c r="M146" s="59"/>
      <c r="N146" s="59"/>
      <c r="O146" s="59"/>
      <c r="P146" s="59"/>
      <c r="Q146" s="59"/>
      <c r="R146" s="59">
        <f aca="true" t="shared" si="26" ref="R146:R172">R55-Q55-P55-O55-N55-M55-L55</f>
        <v>0</v>
      </c>
      <c r="S146" s="59"/>
      <c r="T146" s="59"/>
      <c r="U146" s="59"/>
      <c r="V146" s="59"/>
      <c r="W146" s="59"/>
    </row>
    <row r="147" spans="3:23" ht="15.75">
      <c r="C147" s="58">
        <f t="shared" si="22"/>
        <v>0</v>
      </c>
      <c r="D147" s="59"/>
      <c r="E147" s="59"/>
      <c r="F147" s="59"/>
      <c r="G147" s="59">
        <f t="shared" si="23"/>
        <v>0</v>
      </c>
      <c r="H147" s="59">
        <f t="shared" si="24"/>
        <v>0</v>
      </c>
      <c r="I147" s="59">
        <f t="shared" si="25"/>
        <v>0</v>
      </c>
      <c r="J147" s="59"/>
      <c r="K147" s="59"/>
      <c r="L147" s="59"/>
      <c r="M147" s="59"/>
      <c r="N147" s="59"/>
      <c r="O147" s="59"/>
      <c r="P147" s="59"/>
      <c r="Q147" s="59"/>
      <c r="R147" s="59">
        <f t="shared" si="26"/>
        <v>0</v>
      </c>
      <c r="S147" s="59"/>
      <c r="T147" s="59"/>
      <c r="U147" s="59"/>
      <c r="V147" s="59"/>
      <c r="W147" s="59"/>
    </row>
    <row r="148" spans="3:23" ht="15.75">
      <c r="C148" s="58">
        <f t="shared" si="22"/>
        <v>0</v>
      </c>
      <c r="D148" s="59"/>
      <c r="E148" s="59"/>
      <c r="F148" s="59"/>
      <c r="G148" s="59">
        <f t="shared" si="23"/>
        <v>0</v>
      </c>
      <c r="H148" s="59">
        <f t="shared" si="24"/>
        <v>0</v>
      </c>
      <c r="I148" s="59">
        <f t="shared" si="25"/>
        <v>0</v>
      </c>
      <c r="J148" s="59"/>
      <c r="K148" s="59"/>
      <c r="L148" s="59"/>
      <c r="M148" s="59"/>
      <c r="N148" s="59"/>
      <c r="O148" s="59"/>
      <c r="P148" s="59"/>
      <c r="Q148" s="59"/>
      <c r="R148" s="59">
        <f t="shared" si="26"/>
        <v>0</v>
      </c>
      <c r="S148" s="59"/>
      <c r="T148" s="59"/>
      <c r="U148" s="59"/>
      <c r="V148" s="59"/>
      <c r="W148" s="59"/>
    </row>
    <row r="149" spans="3:23" ht="15.75">
      <c r="C149" s="58">
        <f t="shared" si="22"/>
        <v>0</v>
      </c>
      <c r="D149" s="59"/>
      <c r="E149" s="59"/>
      <c r="F149" s="59"/>
      <c r="G149" s="59">
        <f t="shared" si="23"/>
        <v>0</v>
      </c>
      <c r="H149" s="59">
        <f t="shared" si="24"/>
        <v>0</v>
      </c>
      <c r="I149" s="59">
        <f t="shared" si="25"/>
        <v>0</v>
      </c>
      <c r="J149" s="59"/>
      <c r="K149" s="59"/>
      <c r="L149" s="59"/>
      <c r="M149" s="59"/>
      <c r="N149" s="59"/>
      <c r="O149" s="59"/>
      <c r="P149" s="59"/>
      <c r="Q149" s="59"/>
      <c r="R149" s="59">
        <f t="shared" si="26"/>
        <v>0</v>
      </c>
      <c r="S149" s="59"/>
      <c r="T149" s="59"/>
      <c r="U149" s="59"/>
      <c r="V149" s="59"/>
      <c r="W149" s="59"/>
    </row>
    <row r="150" spans="3:23" ht="15.75">
      <c r="C150" s="58">
        <f t="shared" si="22"/>
        <v>0</v>
      </c>
      <c r="D150" s="59"/>
      <c r="E150" s="59"/>
      <c r="F150" s="59"/>
      <c r="G150" s="59">
        <f t="shared" si="23"/>
        <v>0</v>
      </c>
      <c r="H150" s="59">
        <f t="shared" si="24"/>
        <v>0</v>
      </c>
      <c r="I150" s="59">
        <f t="shared" si="25"/>
        <v>0</v>
      </c>
      <c r="J150" s="59"/>
      <c r="K150" s="59"/>
      <c r="L150" s="59"/>
      <c r="M150" s="59"/>
      <c r="N150" s="59"/>
      <c r="O150" s="59"/>
      <c r="P150" s="59"/>
      <c r="Q150" s="59"/>
      <c r="R150" s="59">
        <f t="shared" si="26"/>
        <v>0</v>
      </c>
      <c r="S150" s="59"/>
      <c r="T150" s="59"/>
      <c r="U150" s="59"/>
      <c r="V150" s="59"/>
      <c r="W150" s="59"/>
    </row>
    <row r="151" spans="3:23" ht="15.75">
      <c r="C151" s="58">
        <f t="shared" si="22"/>
        <v>0</v>
      </c>
      <c r="D151" s="59"/>
      <c r="E151" s="59"/>
      <c r="F151" s="59"/>
      <c r="G151" s="59">
        <f t="shared" si="23"/>
        <v>0</v>
      </c>
      <c r="H151" s="59">
        <f t="shared" si="24"/>
        <v>0</v>
      </c>
      <c r="I151" s="59">
        <f t="shared" si="25"/>
        <v>0</v>
      </c>
      <c r="J151" s="59"/>
      <c r="K151" s="59"/>
      <c r="L151" s="59"/>
      <c r="M151" s="59"/>
      <c r="N151" s="59"/>
      <c r="O151" s="59"/>
      <c r="P151" s="59"/>
      <c r="Q151" s="59"/>
      <c r="R151" s="59">
        <f t="shared" si="26"/>
        <v>0</v>
      </c>
      <c r="S151" s="59"/>
      <c r="T151" s="59"/>
      <c r="U151" s="59"/>
      <c r="V151" s="59"/>
      <c r="W151" s="59"/>
    </row>
    <row r="152" spans="3:23" ht="15.75">
      <c r="C152" s="58">
        <f t="shared" si="22"/>
        <v>0</v>
      </c>
      <c r="D152" s="59"/>
      <c r="E152" s="59"/>
      <c r="F152" s="59"/>
      <c r="G152" s="59">
        <f t="shared" si="23"/>
        <v>0</v>
      </c>
      <c r="H152" s="59">
        <f t="shared" si="24"/>
        <v>0</v>
      </c>
      <c r="I152" s="59">
        <f t="shared" si="25"/>
        <v>0</v>
      </c>
      <c r="J152" s="59"/>
      <c r="K152" s="59"/>
      <c r="L152" s="59"/>
      <c r="M152" s="59"/>
      <c r="N152" s="59"/>
      <c r="O152" s="59"/>
      <c r="P152" s="59"/>
      <c r="Q152" s="59"/>
      <c r="R152" s="59">
        <f t="shared" si="26"/>
        <v>0</v>
      </c>
      <c r="S152" s="59"/>
      <c r="T152" s="59"/>
      <c r="U152" s="59"/>
      <c r="V152" s="59"/>
      <c r="W152" s="59"/>
    </row>
    <row r="153" spans="3:23" ht="15.75">
      <c r="C153" s="58">
        <f t="shared" si="22"/>
        <v>0</v>
      </c>
      <c r="D153" s="59"/>
      <c r="E153" s="59"/>
      <c r="F153" s="59"/>
      <c r="G153" s="59">
        <f t="shared" si="23"/>
        <v>0</v>
      </c>
      <c r="H153" s="59">
        <f t="shared" si="24"/>
        <v>0</v>
      </c>
      <c r="I153" s="59">
        <f t="shared" si="25"/>
        <v>0</v>
      </c>
      <c r="J153" s="59"/>
      <c r="K153" s="59"/>
      <c r="L153" s="59"/>
      <c r="M153" s="59"/>
      <c r="N153" s="59"/>
      <c r="O153" s="59"/>
      <c r="P153" s="59"/>
      <c r="Q153" s="59"/>
      <c r="R153" s="59">
        <f t="shared" si="26"/>
        <v>0</v>
      </c>
      <c r="S153" s="59"/>
      <c r="T153" s="59"/>
      <c r="U153" s="59"/>
      <c r="V153" s="59"/>
      <c r="W153" s="59"/>
    </row>
    <row r="154" spans="3:23" ht="15.75">
      <c r="C154" s="58">
        <f t="shared" si="22"/>
        <v>0</v>
      </c>
      <c r="D154" s="59"/>
      <c r="E154" s="59"/>
      <c r="F154" s="59"/>
      <c r="G154" s="59">
        <f t="shared" si="23"/>
        <v>0</v>
      </c>
      <c r="H154" s="59">
        <f t="shared" si="24"/>
        <v>0</v>
      </c>
      <c r="I154" s="59">
        <f t="shared" si="25"/>
        <v>0</v>
      </c>
      <c r="J154" s="59"/>
      <c r="K154" s="59"/>
      <c r="L154" s="59"/>
      <c r="M154" s="59"/>
      <c r="N154" s="59"/>
      <c r="O154" s="59"/>
      <c r="P154" s="59"/>
      <c r="Q154" s="59"/>
      <c r="R154" s="59">
        <f t="shared" si="26"/>
        <v>0</v>
      </c>
      <c r="S154" s="59"/>
      <c r="T154" s="59"/>
      <c r="U154" s="59"/>
      <c r="V154" s="59"/>
      <c r="W154" s="59"/>
    </row>
    <row r="155" spans="3:23" ht="15.75">
      <c r="C155" s="58">
        <f t="shared" si="22"/>
        <v>0</v>
      </c>
      <c r="D155" s="59"/>
      <c r="E155" s="59"/>
      <c r="F155" s="59"/>
      <c r="G155" s="59">
        <f t="shared" si="23"/>
        <v>0</v>
      </c>
      <c r="H155" s="59">
        <f t="shared" si="24"/>
        <v>0</v>
      </c>
      <c r="I155" s="59">
        <f t="shared" si="25"/>
        <v>0</v>
      </c>
      <c r="J155" s="59"/>
      <c r="K155" s="59"/>
      <c r="L155" s="59"/>
      <c r="M155" s="59"/>
      <c r="N155" s="59"/>
      <c r="O155" s="59"/>
      <c r="P155" s="59"/>
      <c r="Q155" s="59"/>
      <c r="R155" s="59">
        <f t="shared" si="26"/>
        <v>0</v>
      </c>
      <c r="S155" s="59"/>
      <c r="T155" s="59"/>
      <c r="U155" s="59"/>
      <c r="V155" s="59"/>
      <c r="W155" s="59"/>
    </row>
    <row r="156" spans="3:23" ht="15.75">
      <c r="C156" s="58">
        <f t="shared" si="22"/>
        <v>0</v>
      </c>
      <c r="D156" s="59"/>
      <c r="E156" s="59"/>
      <c r="F156" s="59"/>
      <c r="G156" s="59">
        <f t="shared" si="23"/>
        <v>0</v>
      </c>
      <c r="H156" s="59">
        <f t="shared" si="24"/>
        <v>0</v>
      </c>
      <c r="I156" s="59">
        <f t="shared" si="25"/>
        <v>0</v>
      </c>
      <c r="J156" s="59"/>
      <c r="K156" s="59"/>
      <c r="L156" s="59"/>
      <c r="M156" s="59"/>
      <c r="N156" s="59"/>
      <c r="O156" s="59"/>
      <c r="P156" s="59"/>
      <c r="Q156" s="59"/>
      <c r="R156" s="59">
        <f t="shared" si="26"/>
        <v>0</v>
      </c>
      <c r="S156" s="59"/>
      <c r="T156" s="59"/>
      <c r="U156" s="59"/>
      <c r="V156" s="59"/>
      <c r="W156" s="59"/>
    </row>
    <row r="157" spans="3:23" ht="15.75">
      <c r="C157" s="58">
        <f t="shared" si="22"/>
        <v>0</v>
      </c>
      <c r="D157" s="59"/>
      <c r="E157" s="59"/>
      <c r="F157" s="59"/>
      <c r="G157" s="59">
        <f t="shared" si="23"/>
        <v>0</v>
      </c>
      <c r="H157" s="59">
        <f t="shared" si="24"/>
        <v>0</v>
      </c>
      <c r="I157" s="59">
        <f t="shared" si="25"/>
        <v>0</v>
      </c>
      <c r="J157" s="59"/>
      <c r="K157" s="59"/>
      <c r="L157" s="59"/>
      <c r="M157" s="59"/>
      <c r="N157" s="59"/>
      <c r="O157" s="59"/>
      <c r="P157" s="59"/>
      <c r="Q157" s="59"/>
      <c r="R157" s="59">
        <f t="shared" si="26"/>
        <v>0</v>
      </c>
      <c r="S157" s="59"/>
      <c r="T157" s="59"/>
      <c r="U157" s="59"/>
      <c r="V157" s="59"/>
      <c r="W157" s="59"/>
    </row>
    <row r="158" spans="3:23" ht="15.75">
      <c r="C158" s="58">
        <f t="shared" si="22"/>
        <v>0</v>
      </c>
      <c r="D158" s="59"/>
      <c r="E158" s="59"/>
      <c r="F158" s="59"/>
      <c r="G158" s="59">
        <f t="shared" si="23"/>
        <v>0</v>
      </c>
      <c r="H158" s="59">
        <f t="shared" si="24"/>
        <v>0</v>
      </c>
      <c r="I158" s="59">
        <f t="shared" si="25"/>
        <v>0</v>
      </c>
      <c r="J158" s="59"/>
      <c r="K158" s="59"/>
      <c r="L158" s="59"/>
      <c r="M158" s="59"/>
      <c r="N158" s="59"/>
      <c r="O158" s="59"/>
      <c r="P158" s="59"/>
      <c r="Q158" s="59"/>
      <c r="R158" s="59">
        <f t="shared" si="26"/>
        <v>0</v>
      </c>
      <c r="S158" s="59"/>
      <c r="T158" s="59"/>
      <c r="U158" s="59"/>
      <c r="V158" s="59"/>
      <c r="W158" s="59"/>
    </row>
    <row r="159" spans="3:23" ht="15.75">
      <c r="C159" s="58">
        <f t="shared" si="22"/>
        <v>0</v>
      </c>
      <c r="D159" s="59"/>
      <c r="E159" s="59"/>
      <c r="F159" s="59"/>
      <c r="G159" s="59">
        <f t="shared" si="23"/>
        <v>0</v>
      </c>
      <c r="H159" s="59">
        <f t="shared" si="24"/>
        <v>0</v>
      </c>
      <c r="I159" s="59">
        <f t="shared" si="25"/>
        <v>0</v>
      </c>
      <c r="J159" s="59"/>
      <c r="K159" s="59"/>
      <c r="L159" s="59"/>
      <c r="M159" s="59"/>
      <c r="N159" s="59"/>
      <c r="O159" s="59"/>
      <c r="P159" s="59"/>
      <c r="Q159" s="59"/>
      <c r="R159" s="59">
        <f t="shared" si="26"/>
        <v>0</v>
      </c>
      <c r="S159" s="59"/>
      <c r="T159" s="59"/>
      <c r="U159" s="59"/>
      <c r="V159" s="59"/>
      <c r="W159" s="59"/>
    </row>
    <row r="160" spans="3:23" ht="15.75">
      <c r="C160" s="58">
        <f t="shared" si="22"/>
        <v>0</v>
      </c>
      <c r="D160" s="59"/>
      <c r="E160" s="59"/>
      <c r="F160" s="59"/>
      <c r="G160" s="59">
        <f t="shared" si="23"/>
        <v>0</v>
      </c>
      <c r="H160" s="59">
        <f>C69-F69-G69-H69</f>
        <v>0</v>
      </c>
      <c r="I160" s="59">
        <f t="shared" si="25"/>
        <v>0</v>
      </c>
      <c r="J160" s="59"/>
      <c r="K160" s="59"/>
      <c r="L160" s="59"/>
      <c r="M160" s="59"/>
      <c r="N160" s="59"/>
      <c r="O160" s="59"/>
      <c r="P160" s="59"/>
      <c r="Q160" s="59"/>
      <c r="R160" s="59">
        <f t="shared" si="26"/>
        <v>0</v>
      </c>
      <c r="S160" s="59"/>
      <c r="T160" s="59"/>
      <c r="U160" s="59"/>
      <c r="V160" s="59"/>
      <c r="W160" s="59"/>
    </row>
    <row r="161" spans="3:23" ht="15.75">
      <c r="C161" s="58">
        <f t="shared" si="22"/>
        <v>0</v>
      </c>
      <c r="D161" s="59"/>
      <c r="E161" s="59"/>
      <c r="F161" s="59"/>
      <c r="G161" s="59">
        <f t="shared" si="23"/>
        <v>0</v>
      </c>
      <c r="H161" s="59">
        <f t="shared" si="24"/>
        <v>0</v>
      </c>
      <c r="I161" s="59">
        <f t="shared" si="25"/>
        <v>0</v>
      </c>
      <c r="J161" s="59"/>
      <c r="K161" s="59"/>
      <c r="L161" s="59"/>
      <c r="M161" s="59"/>
      <c r="N161" s="59"/>
      <c r="O161" s="59"/>
      <c r="P161" s="59"/>
      <c r="Q161" s="59"/>
      <c r="R161" s="59">
        <f t="shared" si="26"/>
        <v>0</v>
      </c>
      <c r="S161" s="59"/>
      <c r="T161" s="59"/>
      <c r="U161" s="59"/>
      <c r="V161" s="59"/>
      <c r="W161" s="59"/>
    </row>
    <row r="162" spans="3:23" ht="15.75">
      <c r="C162" s="58">
        <f t="shared" si="22"/>
        <v>0</v>
      </c>
      <c r="D162" s="59"/>
      <c r="E162" s="59"/>
      <c r="F162" s="59"/>
      <c r="G162" s="59">
        <f t="shared" si="23"/>
        <v>0</v>
      </c>
      <c r="H162" s="59">
        <f t="shared" si="24"/>
        <v>0</v>
      </c>
      <c r="I162" s="59">
        <f t="shared" si="25"/>
        <v>0</v>
      </c>
      <c r="J162" s="59"/>
      <c r="K162" s="59"/>
      <c r="L162" s="59"/>
      <c r="M162" s="59"/>
      <c r="N162" s="59"/>
      <c r="O162" s="59"/>
      <c r="P162" s="59"/>
      <c r="Q162" s="59"/>
      <c r="R162" s="59">
        <f t="shared" si="26"/>
        <v>0</v>
      </c>
      <c r="S162" s="59"/>
      <c r="T162" s="59"/>
      <c r="U162" s="59"/>
      <c r="V162" s="59"/>
      <c r="W162" s="59"/>
    </row>
    <row r="163" spans="3:23" ht="15.75">
      <c r="C163" s="58">
        <f t="shared" si="22"/>
        <v>0</v>
      </c>
      <c r="D163" s="59"/>
      <c r="E163" s="59"/>
      <c r="F163" s="59"/>
      <c r="G163" s="59">
        <f t="shared" si="23"/>
        <v>0</v>
      </c>
      <c r="H163" s="59">
        <f t="shared" si="24"/>
        <v>-6</v>
      </c>
      <c r="I163" s="59">
        <f t="shared" si="25"/>
        <v>0</v>
      </c>
      <c r="J163" s="59"/>
      <c r="K163" s="59"/>
      <c r="L163" s="59"/>
      <c r="M163" s="59"/>
      <c r="N163" s="59"/>
      <c r="O163" s="59"/>
      <c r="P163" s="59"/>
      <c r="Q163" s="59"/>
      <c r="R163" s="59">
        <f t="shared" si="26"/>
        <v>0</v>
      </c>
      <c r="S163" s="59"/>
      <c r="T163" s="59"/>
      <c r="U163" s="59"/>
      <c r="V163" s="59"/>
      <c r="W163" s="59"/>
    </row>
    <row r="164" spans="3:23" ht="15.75">
      <c r="C164" s="58">
        <f t="shared" si="22"/>
        <v>0</v>
      </c>
      <c r="D164" s="59"/>
      <c r="E164" s="59"/>
      <c r="F164" s="59"/>
      <c r="G164" s="59">
        <f t="shared" si="23"/>
        <v>0</v>
      </c>
      <c r="H164" s="59">
        <f t="shared" si="24"/>
        <v>0</v>
      </c>
      <c r="I164" s="59">
        <f t="shared" si="25"/>
        <v>0</v>
      </c>
      <c r="J164" s="59"/>
      <c r="K164" s="59"/>
      <c r="L164" s="59"/>
      <c r="M164" s="59"/>
      <c r="N164" s="59"/>
      <c r="O164" s="59"/>
      <c r="P164" s="59"/>
      <c r="Q164" s="59"/>
      <c r="R164" s="59">
        <f t="shared" si="26"/>
        <v>0</v>
      </c>
      <c r="S164" s="59"/>
      <c r="T164" s="59"/>
      <c r="U164" s="59"/>
      <c r="V164" s="59"/>
      <c r="W164" s="59"/>
    </row>
    <row r="165" spans="3:23" ht="15.75">
      <c r="C165" s="58">
        <f t="shared" si="22"/>
        <v>0</v>
      </c>
      <c r="D165" s="59"/>
      <c r="E165" s="59"/>
      <c r="F165" s="59"/>
      <c r="G165" s="59">
        <f t="shared" si="23"/>
        <v>0</v>
      </c>
      <c r="H165" s="59">
        <f t="shared" si="24"/>
        <v>0</v>
      </c>
      <c r="I165" s="59">
        <f t="shared" si="25"/>
        <v>0</v>
      </c>
      <c r="J165" s="59"/>
      <c r="K165" s="59"/>
      <c r="L165" s="59"/>
      <c r="M165" s="59"/>
      <c r="N165" s="59"/>
      <c r="O165" s="59"/>
      <c r="P165" s="59"/>
      <c r="Q165" s="59"/>
      <c r="R165" s="59">
        <f t="shared" si="26"/>
        <v>0</v>
      </c>
      <c r="S165" s="59"/>
      <c r="T165" s="59"/>
      <c r="U165" s="59"/>
      <c r="V165" s="59"/>
      <c r="W165" s="59"/>
    </row>
    <row r="166" spans="3:23" ht="15.75">
      <c r="C166" s="58">
        <f t="shared" si="22"/>
        <v>0</v>
      </c>
      <c r="D166" s="59"/>
      <c r="E166" s="59"/>
      <c r="F166" s="59"/>
      <c r="G166" s="59">
        <f t="shared" si="23"/>
        <v>0</v>
      </c>
      <c r="H166" s="59">
        <f t="shared" si="24"/>
        <v>0</v>
      </c>
      <c r="I166" s="59">
        <f t="shared" si="25"/>
        <v>0</v>
      </c>
      <c r="J166" s="59"/>
      <c r="K166" s="59"/>
      <c r="L166" s="59"/>
      <c r="M166" s="59"/>
      <c r="N166" s="59"/>
      <c r="O166" s="59"/>
      <c r="P166" s="59"/>
      <c r="Q166" s="59"/>
      <c r="R166" s="59">
        <f t="shared" si="26"/>
        <v>0</v>
      </c>
      <c r="S166" s="59"/>
      <c r="T166" s="59"/>
      <c r="U166" s="59"/>
      <c r="V166" s="59"/>
      <c r="W166" s="59"/>
    </row>
    <row r="167" spans="3:23" ht="15.75">
      <c r="C167" s="58">
        <f t="shared" si="22"/>
        <v>0</v>
      </c>
      <c r="D167" s="59"/>
      <c r="E167" s="59"/>
      <c r="F167" s="59"/>
      <c r="G167" s="59">
        <f t="shared" si="23"/>
        <v>0</v>
      </c>
      <c r="H167" s="59">
        <f t="shared" si="24"/>
        <v>0</v>
      </c>
      <c r="I167" s="59">
        <f t="shared" si="25"/>
        <v>0</v>
      </c>
      <c r="J167" s="59"/>
      <c r="K167" s="59"/>
      <c r="L167" s="59"/>
      <c r="M167" s="59"/>
      <c r="N167" s="59"/>
      <c r="O167" s="59"/>
      <c r="P167" s="59"/>
      <c r="Q167" s="59"/>
      <c r="R167" s="59">
        <f t="shared" si="26"/>
        <v>0</v>
      </c>
      <c r="S167" s="59"/>
      <c r="T167" s="59"/>
      <c r="U167" s="59"/>
      <c r="V167" s="59"/>
      <c r="W167" s="59"/>
    </row>
    <row r="168" spans="3:23" ht="15.75">
      <c r="C168" s="58">
        <f t="shared" si="22"/>
        <v>0</v>
      </c>
      <c r="D168" s="59"/>
      <c r="E168" s="59"/>
      <c r="F168" s="59"/>
      <c r="G168" s="59">
        <f t="shared" si="23"/>
        <v>0</v>
      </c>
      <c r="H168" s="59">
        <f t="shared" si="24"/>
        <v>0</v>
      </c>
      <c r="I168" s="59">
        <f t="shared" si="25"/>
        <v>0</v>
      </c>
      <c r="J168" s="59"/>
      <c r="K168" s="59"/>
      <c r="L168" s="59"/>
      <c r="M168" s="59"/>
      <c r="N168" s="59"/>
      <c r="O168" s="59"/>
      <c r="P168" s="59"/>
      <c r="Q168" s="59"/>
      <c r="R168" s="59">
        <f t="shared" si="26"/>
        <v>0</v>
      </c>
      <c r="S168" s="59"/>
      <c r="T168" s="59"/>
      <c r="U168" s="59"/>
      <c r="V168" s="59"/>
      <c r="W168" s="59"/>
    </row>
    <row r="169" spans="3:23" ht="15.75">
      <c r="C169" s="58">
        <f t="shared" si="22"/>
        <v>0</v>
      </c>
      <c r="D169" s="59"/>
      <c r="E169" s="59"/>
      <c r="F169" s="59"/>
      <c r="G169" s="59">
        <f t="shared" si="23"/>
        <v>0</v>
      </c>
      <c r="H169" s="59">
        <f t="shared" si="24"/>
        <v>0</v>
      </c>
      <c r="I169" s="59">
        <f t="shared" si="25"/>
        <v>0</v>
      </c>
      <c r="J169" s="59"/>
      <c r="K169" s="59"/>
      <c r="L169" s="59"/>
      <c r="M169" s="59"/>
      <c r="N169" s="59"/>
      <c r="O169" s="59"/>
      <c r="P169" s="59"/>
      <c r="Q169" s="59"/>
      <c r="R169" s="59">
        <f t="shared" si="26"/>
        <v>0</v>
      </c>
      <c r="S169" s="59"/>
      <c r="T169" s="59"/>
      <c r="U169" s="59"/>
      <c r="V169" s="59"/>
      <c r="W169" s="59"/>
    </row>
    <row r="170" spans="3:23" ht="15.75">
      <c r="C170" s="58">
        <f t="shared" si="22"/>
        <v>0</v>
      </c>
      <c r="D170" s="59"/>
      <c r="E170" s="59"/>
      <c r="F170" s="59"/>
      <c r="G170" s="59">
        <f t="shared" si="23"/>
        <v>0</v>
      </c>
      <c r="H170" s="59">
        <f t="shared" si="24"/>
        <v>0</v>
      </c>
      <c r="I170" s="59">
        <f t="shared" si="25"/>
        <v>0</v>
      </c>
      <c r="J170" s="59"/>
      <c r="K170" s="59"/>
      <c r="L170" s="59"/>
      <c r="M170" s="59"/>
      <c r="N170" s="59"/>
      <c r="O170" s="59"/>
      <c r="P170" s="59"/>
      <c r="Q170" s="59"/>
      <c r="R170" s="59">
        <f t="shared" si="26"/>
        <v>0</v>
      </c>
      <c r="S170" s="59"/>
      <c r="T170" s="59"/>
      <c r="U170" s="59"/>
      <c r="V170" s="59"/>
      <c r="W170" s="59"/>
    </row>
    <row r="171" spans="3:23" ht="15.75">
      <c r="C171" s="58">
        <f t="shared" si="22"/>
        <v>0</v>
      </c>
      <c r="D171" s="59"/>
      <c r="E171" s="59"/>
      <c r="F171" s="59"/>
      <c r="G171" s="59">
        <f t="shared" si="23"/>
        <v>0</v>
      </c>
      <c r="H171" s="59">
        <f t="shared" si="24"/>
        <v>0</v>
      </c>
      <c r="I171" s="59">
        <f t="shared" si="25"/>
        <v>0</v>
      </c>
      <c r="J171" s="59"/>
      <c r="K171" s="59"/>
      <c r="L171" s="59"/>
      <c r="M171" s="59"/>
      <c r="N171" s="59"/>
      <c r="O171" s="59"/>
      <c r="P171" s="59"/>
      <c r="Q171" s="59"/>
      <c r="R171" s="59">
        <f t="shared" si="26"/>
        <v>0</v>
      </c>
      <c r="S171" s="59"/>
      <c r="T171" s="59"/>
      <c r="U171" s="59"/>
      <c r="V171" s="59"/>
      <c r="W171" s="59"/>
    </row>
    <row r="172" spans="3:23" ht="15.75">
      <c r="C172" s="58">
        <f t="shared" si="22"/>
        <v>0</v>
      </c>
      <c r="D172" s="59"/>
      <c r="E172" s="59"/>
      <c r="F172" s="59"/>
      <c r="G172" s="59">
        <f t="shared" si="23"/>
        <v>0</v>
      </c>
      <c r="H172" s="59">
        <f t="shared" si="24"/>
        <v>0</v>
      </c>
      <c r="I172" s="59">
        <f t="shared" si="25"/>
        <v>0</v>
      </c>
      <c r="J172" s="59"/>
      <c r="K172" s="59"/>
      <c r="L172" s="59"/>
      <c r="M172" s="59"/>
      <c r="N172" s="59"/>
      <c r="O172" s="59"/>
      <c r="P172" s="59"/>
      <c r="Q172" s="59"/>
      <c r="R172" s="59">
        <f t="shared" si="26"/>
        <v>0</v>
      </c>
      <c r="S172" s="59"/>
      <c r="T172" s="59"/>
      <c r="U172" s="59"/>
      <c r="V172" s="59"/>
      <c r="W172" s="59"/>
    </row>
    <row r="173" spans="3:23" ht="15.75">
      <c r="C173" s="58">
        <f aca="true" t="shared" si="27" ref="C173:C181">C83-D83-E83</f>
        <v>0</v>
      </c>
      <c r="D173" s="59"/>
      <c r="E173" s="59"/>
      <c r="F173" s="59"/>
      <c r="G173" s="59">
        <f aca="true" t="shared" si="28" ref="G173:G181">H83-I83-Q83</f>
        <v>0</v>
      </c>
      <c r="H173" s="59">
        <f aca="true" t="shared" si="29" ref="H173:H181">C83-F83-G83-H83</f>
        <v>0</v>
      </c>
      <c r="I173" s="59">
        <f>I83-J83-K83-L83-M83-N83-O83-P83</f>
        <v>0</v>
      </c>
      <c r="J173" s="59"/>
      <c r="K173" s="59"/>
      <c r="L173" s="59"/>
      <c r="M173" s="59"/>
      <c r="N173" s="59"/>
      <c r="O173" s="59"/>
      <c r="P173" s="59"/>
      <c r="Q173" s="59"/>
      <c r="R173" s="59">
        <f aca="true" t="shared" si="30" ref="R173:R181">R83-Q83-P83-O83-N83-M83-L83</f>
        <v>0</v>
      </c>
      <c r="S173" s="59"/>
      <c r="T173" s="59"/>
      <c r="U173" s="59"/>
      <c r="V173" s="59"/>
      <c r="W173" s="59"/>
    </row>
    <row r="174" spans="3:23" ht="15.75">
      <c r="C174" s="58">
        <f t="shared" si="27"/>
        <v>0</v>
      </c>
      <c r="D174" s="59"/>
      <c r="E174" s="59"/>
      <c r="F174" s="59"/>
      <c r="G174" s="59">
        <f t="shared" si="28"/>
        <v>0</v>
      </c>
      <c r="H174" s="59">
        <f t="shared" si="29"/>
        <v>0</v>
      </c>
      <c r="I174" s="59">
        <f aca="true" t="shared" si="31" ref="I174:I181">I84-J84-K84-L84-M84-N84-O84-P84</f>
        <v>0</v>
      </c>
      <c r="J174" s="59"/>
      <c r="K174" s="59"/>
      <c r="L174" s="59"/>
      <c r="M174" s="59"/>
      <c r="N174" s="59"/>
      <c r="O174" s="59"/>
      <c r="P174" s="59"/>
      <c r="Q174" s="59"/>
      <c r="R174" s="59">
        <f t="shared" si="30"/>
        <v>0</v>
      </c>
      <c r="S174" s="59"/>
      <c r="T174" s="59"/>
      <c r="U174" s="59"/>
      <c r="V174" s="59"/>
      <c r="W174" s="59"/>
    </row>
    <row r="175" spans="3:23" ht="15.75">
      <c r="C175" s="58">
        <f t="shared" si="27"/>
        <v>0</v>
      </c>
      <c r="D175" s="59"/>
      <c r="E175" s="59"/>
      <c r="F175" s="59"/>
      <c r="G175" s="59">
        <f t="shared" si="28"/>
        <v>0</v>
      </c>
      <c r="H175" s="59">
        <f t="shared" si="29"/>
        <v>0</v>
      </c>
      <c r="I175" s="59">
        <f t="shared" si="31"/>
        <v>0</v>
      </c>
      <c r="J175" s="59"/>
      <c r="K175" s="59"/>
      <c r="L175" s="59"/>
      <c r="M175" s="59"/>
      <c r="N175" s="59"/>
      <c r="O175" s="59"/>
      <c r="P175" s="59"/>
      <c r="Q175" s="59"/>
      <c r="R175" s="59">
        <f t="shared" si="30"/>
        <v>0</v>
      </c>
      <c r="S175" s="59"/>
      <c r="T175" s="59"/>
      <c r="U175" s="59"/>
      <c r="V175" s="59"/>
      <c r="W175" s="59"/>
    </row>
    <row r="176" spans="3:23" ht="15.75">
      <c r="C176" s="58">
        <f t="shared" si="27"/>
        <v>0</v>
      </c>
      <c r="D176" s="59"/>
      <c r="E176" s="59"/>
      <c r="F176" s="59"/>
      <c r="G176" s="59">
        <f t="shared" si="28"/>
        <v>0</v>
      </c>
      <c r="H176" s="59">
        <f t="shared" si="29"/>
        <v>0</v>
      </c>
      <c r="I176" s="59">
        <f>I86-J86-K86-L86-M86-N86-O86-P86</f>
        <v>0</v>
      </c>
      <c r="J176" s="59"/>
      <c r="K176" s="59"/>
      <c r="L176" s="59"/>
      <c r="M176" s="59"/>
      <c r="N176" s="59"/>
      <c r="O176" s="59"/>
      <c r="P176" s="59"/>
      <c r="Q176" s="59"/>
      <c r="R176" s="59">
        <f t="shared" si="30"/>
        <v>0</v>
      </c>
      <c r="S176" s="59"/>
      <c r="T176" s="59"/>
      <c r="U176" s="59"/>
      <c r="V176" s="59"/>
      <c r="W176" s="59"/>
    </row>
    <row r="177" spans="3:23" ht="15.75">
      <c r="C177" s="58">
        <f t="shared" si="27"/>
        <v>0</v>
      </c>
      <c r="D177" s="59"/>
      <c r="E177" s="59"/>
      <c r="F177" s="59"/>
      <c r="G177" s="59">
        <f t="shared" si="28"/>
        <v>0</v>
      </c>
      <c r="H177" s="59">
        <f t="shared" si="29"/>
        <v>0</v>
      </c>
      <c r="I177" s="59">
        <f t="shared" si="31"/>
        <v>0</v>
      </c>
      <c r="J177" s="59"/>
      <c r="K177" s="59"/>
      <c r="L177" s="59"/>
      <c r="M177" s="59"/>
      <c r="N177" s="59"/>
      <c r="O177" s="59"/>
      <c r="P177" s="59"/>
      <c r="Q177" s="59"/>
      <c r="R177" s="59">
        <f t="shared" si="30"/>
        <v>0</v>
      </c>
      <c r="S177" s="59"/>
      <c r="T177" s="59"/>
      <c r="U177" s="59"/>
      <c r="V177" s="59"/>
      <c r="W177" s="59"/>
    </row>
    <row r="178" spans="3:23" ht="15.75">
      <c r="C178" s="58">
        <f t="shared" si="27"/>
        <v>0</v>
      </c>
      <c r="D178" s="59"/>
      <c r="E178" s="59"/>
      <c r="F178" s="59"/>
      <c r="G178" s="59">
        <f t="shared" si="28"/>
        <v>0</v>
      </c>
      <c r="H178" s="59">
        <f t="shared" si="29"/>
        <v>0</v>
      </c>
      <c r="I178" s="59">
        <f t="shared" si="31"/>
        <v>0</v>
      </c>
      <c r="J178" s="59"/>
      <c r="K178" s="59"/>
      <c r="L178" s="59"/>
      <c r="M178" s="59"/>
      <c r="N178" s="59"/>
      <c r="O178" s="59"/>
      <c r="P178" s="59"/>
      <c r="Q178" s="59"/>
      <c r="R178" s="59">
        <f t="shared" si="30"/>
        <v>0</v>
      </c>
      <c r="S178" s="59"/>
      <c r="T178" s="59"/>
      <c r="U178" s="59"/>
      <c r="V178" s="59"/>
      <c r="W178" s="59"/>
    </row>
    <row r="179" spans="3:23" ht="15.75">
      <c r="C179" s="58">
        <f t="shared" si="27"/>
        <v>0</v>
      </c>
      <c r="D179" s="59"/>
      <c r="E179" s="59"/>
      <c r="F179" s="59"/>
      <c r="G179" s="59">
        <f t="shared" si="28"/>
        <v>0</v>
      </c>
      <c r="H179" s="59">
        <f t="shared" si="29"/>
        <v>0</v>
      </c>
      <c r="I179" s="59">
        <f t="shared" si="31"/>
        <v>0</v>
      </c>
      <c r="J179" s="59"/>
      <c r="K179" s="59"/>
      <c r="L179" s="59"/>
      <c r="M179" s="59"/>
      <c r="N179" s="59"/>
      <c r="O179" s="59"/>
      <c r="P179" s="59"/>
      <c r="Q179" s="59"/>
      <c r="R179" s="59">
        <f t="shared" si="30"/>
        <v>0</v>
      </c>
      <c r="S179" s="59"/>
      <c r="T179" s="59"/>
      <c r="U179" s="59"/>
      <c r="V179" s="59"/>
      <c r="W179" s="59"/>
    </row>
    <row r="180" spans="3:23" ht="15.75">
      <c r="C180" s="58">
        <f t="shared" si="27"/>
        <v>0</v>
      </c>
      <c r="D180" s="59"/>
      <c r="E180" s="59"/>
      <c r="F180" s="59"/>
      <c r="G180" s="59">
        <f t="shared" si="28"/>
        <v>0</v>
      </c>
      <c r="H180" s="59">
        <f t="shared" si="29"/>
        <v>0</v>
      </c>
      <c r="I180" s="59">
        <f t="shared" si="31"/>
        <v>0</v>
      </c>
      <c r="J180" s="59"/>
      <c r="K180" s="59"/>
      <c r="L180" s="59"/>
      <c r="M180" s="59"/>
      <c r="N180" s="59"/>
      <c r="O180" s="59"/>
      <c r="P180" s="59"/>
      <c r="Q180" s="59"/>
      <c r="R180" s="59">
        <f t="shared" si="30"/>
        <v>0</v>
      </c>
      <c r="S180" s="59"/>
      <c r="T180" s="59"/>
      <c r="U180" s="59"/>
      <c r="V180" s="59"/>
      <c r="W180" s="59"/>
    </row>
    <row r="181" spans="3:19" ht="15.75">
      <c r="C181" s="58">
        <f t="shared" si="27"/>
        <v>0</v>
      </c>
      <c r="D181" s="59"/>
      <c r="E181" s="59"/>
      <c r="F181" s="59"/>
      <c r="G181" s="59">
        <f t="shared" si="28"/>
        <v>0</v>
      </c>
      <c r="H181" s="59">
        <f t="shared" si="29"/>
        <v>0</v>
      </c>
      <c r="I181" s="59">
        <f t="shared" si="31"/>
        <v>0</v>
      </c>
      <c r="J181" s="59"/>
      <c r="K181" s="59"/>
      <c r="L181" s="59"/>
      <c r="M181" s="59"/>
      <c r="N181" s="59"/>
      <c r="O181" s="59"/>
      <c r="P181" s="59"/>
      <c r="Q181" s="59"/>
      <c r="R181" s="59">
        <f t="shared" si="30"/>
        <v>0</v>
      </c>
      <c r="S181" s="59"/>
    </row>
    <row r="182" spans="3:19" ht="15.75"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</row>
    <row r="183" ht="15.75"/>
    <row r="184" ht="15.75"/>
    <row r="185" ht="15.75"/>
    <row r="186" ht="15.75"/>
    <row r="187" ht="15.75"/>
    <row r="188" ht="15.75"/>
    <row r="189" ht="15.75"/>
  </sheetData>
  <sheetProtection/>
  <mergeCells count="32">
    <mergeCell ref="B1:C1"/>
    <mergeCell ref="B2:D2"/>
    <mergeCell ref="B3:C3"/>
    <mergeCell ref="F1:M1"/>
    <mergeCell ref="F2:M2"/>
    <mergeCell ref="R6:R9"/>
    <mergeCell ref="S6:S9"/>
    <mergeCell ref="I7:P7"/>
    <mergeCell ref="J8:P8"/>
    <mergeCell ref="A6:B9"/>
    <mergeCell ref="H6:Q6"/>
    <mergeCell ref="E8:E9"/>
    <mergeCell ref="C101:E101"/>
    <mergeCell ref="L96:Q96"/>
    <mergeCell ref="L101:Q101"/>
    <mergeCell ref="A10:B10"/>
    <mergeCell ref="L95:Q95"/>
    <mergeCell ref="F3:M3"/>
    <mergeCell ref="H7:H9"/>
    <mergeCell ref="G6:G9"/>
    <mergeCell ref="P4:R4"/>
    <mergeCell ref="C95:E95"/>
    <mergeCell ref="L97:Q97"/>
    <mergeCell ref="A11:B11"/>
    <mergeCell ref="C6:E6"/>
    <mergeCell ref="D7:E7"/>
    <mergeCell ref="D8:D9"/>
    <mergeCell ref="C7:C9"/>
    <mergeCell ref="Q7:Q9"/>
    <mergeCell ref="F6:F9"/>
    <mergeCell ref="I8:I9"/>
    <mergeCell ref="C97:E97"/>
  </mergeCells>
  <printOptions/>
  <pageMargins left="0.2362204724409449" right="0.15748031496062992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R187"/>
  <sheetViews>
    <sheetView zoomScale="75" zoomScaleNormal="75" zoomScalePageLayoutView="0" workbookViewId="0" topLeftCell="A9">
      <selection activeCell="C89" sqref="C89:S89"/>
    </sheetView>
  </sheetViews>
  <sheetFormatPr defaultColWidth="9.33203125" defaultRowHeight="24.75" customHeight="1"/>
  <cols>
    <col min="1" max="1" width="4.33203125" style="2" customWidth="1"/>
    <col min="2" max="2" width="18.66015625" style="2" customWidth="1"/>
    <col min="3" max="3" width="20.33203125" style="3" customWidth="1"/>
    <col min="4" max="5" width="14.66015625" style="2" customWidth="1"/>
    <col min="6" max="6" width="13.5" style="2" customWidth="1"/>
    <col min="7" max="7" width="6" style="2" customWidth="1"/>
    <col min="8" max="8" width="16.66015625" style="2" customWidth="1"/>
    <col min="9" max="9" width="15.66015625" style="2" customWidth="1"/>
    <col min="10" max="10" width="16" style="2" customWidth="1"/>
    <col min="11" max="11" width="13" style="2" customWidth="1"/>
    <col min="12" max="12" width="10.5" style="2" customWidth="1"/>
    <col min="13" max="13" width="14.83203125" style="2" customWidth="1"/>
    <col min="14" max="15" width="13.16015625" style="2" customWidth="1"/>
    <col min="16" max="16" width="5.16015625" style="2" customWidth="1"/>
    <col min="17" max="17" width="12.16015625" style="2" customWidth="1"/>
    <col min="18" max="18" width="15.33203125" style="2" customWidth="1"/>
    <col min="19" max="19" width="16.33203125" style="2" customWidth="1"/>
    <col min="20" max="20" width="11.16015625" style="2" customWidth="1"/>
    <col min="21" max="22" width="11.16015625" style="2" hidden="1" customWidth="1"/>
    <col min="23" max="23" width="15.16015625" style="2" hidden="1" customWidth="1"/>
    <col min="24" max="24" width="16.5" style="2" hidden="1" customWidth="1"/>
    <col min="25" max="25" width="11.16015625" style="2" hidden="1" customWidth="1"/>
    <col min="26" max="26" width="13.66015625" style="2" hidden="1" customWidth="1"/>
    <col min="27" max="27" width="0" style="2" hidden="1" customWidth="1"/>
    <col min="28" max="28" width="26.16015625" style="30" hidden="1" customWidth="1"/>
    <col min="29" max="36" width="0" style="2" hidden="1" customWidth="1"/>
    <col min="37" max="37" width="20.33203125" style="2" hidden="1" customWidth="1"/>
    <col min="38" max="38" width="17.66015625" style="2" hidden="1" customWidth="1"/>
    <col min="39" max="39" width="0" style="2" hidden="1" customWidth="1"/>
    <col min="40" max="40" width="72.5" style="2" hidden="1" customWidth="1"/>
    <col min="41" max="41" width="23.16015625" style="2" hidden="1" customWidth="1"/>
    <col min="42" max="42" width="14.83203125" style="2" hidden="1" customWidth="1"/>
    <col min="43" max="43" width="14" style="2" hidden="1" customWidth="1"/>
    <col min="44" max="46" width="0" style="2" hidden="1" customWidth="1"/>
    <col min="47" max="16384" width="9.33203125" style="2" customWidth="1"/>
  </cols>
  <sheetData>
    <row r="1" spans="1:28" ht="32.25" customHeight="1">
      <c r="A1" s="62"/>
      <c r="B1" s="191" t="s">
        <v>109</v>
      </c>
      <c r="C1" s="191"/>
      <c r="D1" s="63"/>
      <c r="E1" s="63"/>
      <c r="F1" s="198" t="s">
        <v>121</v>
      </c>
      <c r="G1" s="198"/>
      <c r="H1" s="198"/>
      <c r="I1" s="198"/>
      <c r="J1" s="198"/>
      <c r="K1" s="198"/>
      <c r="L1" s="198"/>
      <c r="M1" s="198"/>
      <c r="N1" s="198"/>
      <c r="O1" s="144"/>
      <c r="P1" s="63"/>
      <c r="Q1" s="64" t="s">
        <v>19</v>
      </c>
      <c r="R1" s="64"/>
      <c r="S1" s="62"/>
      <c r="T1" s="64"/>
      <c r="U1" s="64"/>
      <c r="V1" s="64"/>
      <c r="W1" s="64"/>
      <c r="X1" s="64"/>
      <c r="Y1" s="64"/>
      <c r="Z1" s="5"/>
      <c r="AB1" s="33"/>
    </row>
    <row r="2" spans="1:28" ht="24.75" customHeight="1">
      <c r="A2" s="62"/>
      <c r="B2" s="191" t="s">
        <v>43</v>
      </c>
      <c r="C2" s="191"/>
      <c r="D2" s="191"/>
      <c r="E2" s="65"/>
      <c r="F2" s="199" t="s">
        <v>28</v>
      </c>
      <c r="G2" s="199"/>
      <c r="H2" s="199"/>
      <c r="I2" s="199"/>
      <c r="J2" s="199"/>
      <c r="K2" s="199"/>
      <c r="L2" s="199"/>
      <c r="M2" s="199"/>
      <c r="N2" s="199"/>
      <c r="O2" s="66"/>
      <c r="P2" s="65"/>
      <c r="Q2" s="191" t="s">
        <v>115</v>
      </c>
      <c r="R2" s="191"/>
      <c r="S2" s="191"/>
      <c r="T2" s="64"/>
      <c r="U2" s="64"/>
      <c r="V2" s="64"/>
      <c r="W2" s="64"/>
      <c r="X2" s="64"/>
      <c r="Y2" s="64"/>
      <c r="Z2" s="5"/>
      <c r="AB2" s="33"/>
    </row>
    <row r="3" spans="1:28" ht="24.75" customHeight="1">
      <c r="A3" s="62"/>
      <c r="B3" s="191" t="s">
        <v>44</v>
      </c>
      <c r="C3" s="191"/>
      <c r="D3" s="64"/>
      <c r="E3" s="64"/>
      <c r="F3" s="187" t="s">
        <v>200</v>
      </c>
      <c r="G3" s="187"/>
      <c r="H3" s="187"/>
      <c r="I3" s="187"/>
      <c r="J3" s="187"/>
      <c r="K3" s="187"/>
      <c r="L3" s="187"/>
      <c r="M3" s="187"/>
      <c r="N3" s="187"/>
      <c r="O3" s="142"/>
      <c r="P3" s="64"/>
      <c r="Q3" s="64" t="s">
        <v>20</v>
      </c>
      <c r="R3" s="64"/>
      <c r="S3" s="62"/>
      <c r="T3" s="64"/>
      <c r="U3" s="64"/>
      <c r="V3" s="64"/>
      <c r="W3" s="64"/>
      <c r="X3" s="64"/>
      <c r="Y3" s="64"/>
      <c r="Z3" s="5"/>
      <c r="AB3" s="33"/>
    </row>
    <row r="4" spans="1:28" ht="24.75" customHeight="1">
      <c r="A4" s="62"/>
      <c r="B4" s="64" t="s">
        <v>4</v>
      </c>
      <c r="C4" s="67"/>
      <c r="D4" s="68"/>
      <c r="E4" s="68"/>
      <c r="F4" s="69"/>
      <c r="G4" s="70"/>
      <c r="H4" s="70"/>
      <c r="I4" s="70"/>
      <c r="J4" s="70"/>
      <c r="K4" s="70"/>
      <c r="L4" s="70"/>
      <c r="M4" s="70"/>
      <c r="N4" s="70"/>
      <c r="O4" s="70"/>
      <c r="P4" s="69"/>
      <c r="Q4" s="191" t="s">
        <v>111</v>
      </c>
      <c r="R4" s="191"/>
      <c r="S4" s="191"/>
      <c r="T4" s="64"/>
      <c r="U4" s="64"/>
      <c r="V4" s="64"/>
      <c r="W4" s="64"/>
      <c r="X4" s="64"/>
      <c r="Y4" s="64"/>
      <c r="Z4" s="5"/>
      <c r="AB4" s="33"/>
    </row>
    <row r="5" spans="1:28" ht="24.75" customHeight="1">
      <c r="A5" s="62"/>
      <c r="B5" s="69"/>
      <c r="C5" s="69"/>
      <c r="D5" s="69"/>
      <c r="E5" s="69"/>
      <c r="F5" s="71"/>
      <c r="G5" s="72"/>
      <c r="H5" s="72"/>
      <c r="I5" s="72"/>
      <c r="J5" s="72"/>
      <c r="K5" s="72"/>
      <c r="L5" s="72"/>
      <c r="M5" s="72"/>
      <c r="N5" s="72"/>
      <c r="O5" s="72"/>
      <c r="P5" s="71"/>
      <c r="Q5" s="73" t="s">
        <v>51</v>
      </c>
      <c r="R5" s="74"/>
      <c r="S5" s="62"/>
      <c r="T5" s="73"/>
      <c r="U5" s="74"/>
      <c r="V5" s="74"/>
      <c r="W5" s="74"/>
      <c r="X5" s="74"/>
      <c r="Y5" s="74"/>
      <c r="Z5" s="5"/>
      <c r="AB5" s="33"/>
    </row>
    <row r="6" spans="1:28" s="3" customFormat="1" ht="24.75" customHeight="1">
      <c r="A6" s="192" t="s">
        <v>30</v>
      </c>
      <c r="B6" s="195"/>
      <c r="C6" s="172" t="s">
        <v>31</v>
      </c>
      <c r="D6" s="173"/>
      <c r="E6" s="174"/>
      <c r="F6" s="177" t="s">
        <v>14</v>
      </c>
      <c r="G6" s="201" t="s">
        <v>15</v>
      </c>
      <c r="H6" s="172" t="s">
        <v>13</v>
      </c>
      <c r="I6" s="173"/>
      <c r="J6" s="173"/>
      <c r="K6" s="173"/>
      <c r="L6" s="173"/>
      <c r="M6" s="173"/>
      <c r="N6" s="173"/>
      <c r="O6" s="173"/>
      <c r="P6" s="173"/>
      <c r="Q6" s="173"/>
      <c r="R6" s="174"/>
      <c r="S6" s="180" t="s">
        <v>37</v>
      </c>
      <c r="T6" s="205" t="s">
        <v>50</v>
      </c>
      <c r="U6" s="145"/>
      <c r="V6" s="145"/>
      <c r="W6" s="145"/>
      <c r="X6" s="145"/>
      <c r="Y6" s="102"/>
      <c r="AB6" s="34"/>
    </row>
    <row r="7" spans="1:28" s="3" customFormat="1" ht="28.5" customHeight="1">
      <c r="A7" s="196"/>
      <c r="B7" s="197"/>
      <c r="C7" s="179" t="s">
        <v>5</v>
      </c>
      <c r="D7" s="175" t="s">
        <v>32</v>
      </c>
      <c r="E7" s="176"/>
      <c r="F7" s="179"/>
      <c r="G7" s="202"/>
      <c r="H7" s="177" t="s">
        <v>5</v>
      </c>
      <c r="I7" s="192" t="s">
        <v>35</v>
      </c>
      <c r="J7" s="188"/>
      <c r="K7" s="188"/>
      <c r="L7" s="188"/>
      <c r="M7" s="188"/>
      <c r="N7" s="188"/>
      <c r="O7" s="188"/>
      <c r="P7" s="188"/>
      <c r="Q7" s="188"/>
      <c r="R7" s="180" t="s">
        <v>17</v>
      </c>
      <c r="S7" s="180"/>
      <c r="T7" s="205"/>
      <c r="U7" s="145"/>
      <c r="V7" s="145"/>
      <c r="W7" s="145"/>
      <c r="X7" s="145"/>
      <c r="Y7" s="102"/>
      <c r="AB7" s="35"/>
    </row>
    <row r="8" spans="1:28" s="3" customFormat="1" ht="24.75" customHeight="1">
      <c r="A8" s="196"/>
      <c r="B8" s="197"/>
      <c r="C8" s="179"/>
      <c r="D8" s="177" t="s">
        <v>33</v>
      </c>
      <c r="E8" s="177" t="s">
        <v>34</v>
      </c>
      <c r="F8" s="179"/>
      <c r="G8" s="202"/>
      <c r="H8" s="179"/>
      <c r="I8" s="181" t="s">
        <v>5</v>
      </c>
      <c r="J8" s="180" t="s">
        <v>32</v>
      </c>
      <c r="K8" s="180"/>
      <c r="L8" s="180"/>
      <c r="M8" s="180"/>
      <c r="N8" s="180"/>
      <c r="O8" s="180"/>
      <c r="P8" s="180"/>
      <c r="Q8" s="172"/>
      <c r="R8" s="180"/>
      <c r="S8" s="180"/>
      <c r="T8" s="205"/>
      <c r="U8" s="145"/>
      <c r="V8" s="145"/>
      <c r="W8" s="145"/>
      <c r="X8" s="145"/>
      <c r="Y8" s="102"/>
      <c r="AA8" s="7"/>
      <c r="AB8" s="36"/>
    </row>
    <row r="9" spans="1:37" s="3" customFormat="1" ht="93.75" customHeight="1">
      <c r="A9" s="175"/>
      <c r="B9" s="176"/>
      <c r="C9" s="178"/>
      <c r="D9" s="178"/>
      <c r="E9" s="178"/>
      <c r="F9" s="178"/>
      <c r="G9" s="203"/>
      <c r="H9" s="178"/>
      <c r="I9" s="182"/>
      <c r="J9" s="140" t="s">
        <v>48</v>
      </c>
      <c r="K9" s="140" t="s">
        <v>16</v>
      </c>
      <c r="L9" s="75" t="s">
        <v>47</v>
      </c>
      <c r="M9" s="76" t="s">
        <v>45</v>
      </c>
      <c r="N9" s="140" t="s">
        <v>18</v>
      </c>
      <c r="O9" s="140" t="s">
        <v>36</v>
      </c>
      <c r="P9" s="77" t="s">
        <v>49</v>
      </c>
      <c r="Q9" s="139" t="s">
        <v>46</v>
      </c>
      <c r="R9" s="180"/>
      <c r="S9" s="180"/>
      <c r="T9" s="205"/>
      <c r="U9" s="145"/>
      <c r="V9" s="145"/>
      <c r="W9" s="145"/>
      <c r="X9" s="145"/>
      <c r="Y9" s="102"/>
      <c r="AA9" s="7"/>
      <c r="AB9" s="36"/>
      <c r="AK9" s="59" t="s">
        <v>169</v>
      </c>
    </row>
    <row r="10" spans="1:28" s="10" customFormat="1" ht="24.75" customHeight="1">
      <c r="A10" s="184" t="s">
        <v>6</v>
      </c>
      <c r="B10" s="185"/>
      <c r="C10" s="141">
        <v>1</v>
      </c>
      <c r="D10" s="141">
        <v>2</v>
      </c>
      <c r="E10" s="141">
        <v>3</v>
      </c>
      <c r="F10" s="141">
        <v>4</v>
      </c>
      <c r="G10" s="141">
        <v>5</v>
      </c>
      <c r="H10" s="141">
        <v>6</v>
      </c>
      <c r="I10" s="141">
        <v>7</v>
      </c>
      <c r="J10" s="141" t="s">
        <v>27</v>
      </c>
      <c r="K10" s="141" t="s">
        <v>38</v>
      </c>
      <c r="L10" s="141" t="s">
        <v>23</v>
      </c>
      <c r="M10" s="141" t="s">
        <v>39</v>
      </c>
      <c r="N10" s="141" t="s">
        <v>22</v>
      </c>
      <c r="O10" s="141" t="s">
        <v>40</v>
      </c>
      <c r="P10" s="141" t="s">
        <v>41</v>
      </c>
      <c r="Q10" s="141" t="s">
        <v>52</v>
      </c>
      <c r="R10" s="141" t="s">
        <v>53</v>
      </c>
      <c r="S10" s="141" t="s">
        <v>54</v>
      </c>
      <c r="T10" s="141" t="s">
        <v>55</v>
      </c>
      <c r="U10" s="78"/>
      <c r="V10" s="78"/>
      <c r="W10" s="78"/>
      <c r="X10" s="78"/>
      <c r="Y10" s="78"/>
      <c r="Z10" s="8"/>
      <c r="AA10" s="9"/>
      <c r="AB10" s="37"/>
    </row>
    <row r="11" spans="1:38" s="14" customFormat="1" ht="24.75" customHeight="1">
      <c r="A11" s="171" t="s">
        <v>128</v>
      </c>
      <c r="B11" s="171"/>
      <c r="C11" s="155">
        <f aca="true" t="shared" si="0" ref="C11:S11">C12+C70+C62+C75+C84+C23+C47+C41+C80+C89+C34+C56+C29</f>
        <v>1065384297</v>
      </c>
      <c r="D11" s="155">
        <f t="shared" si="0"/>
        <v>790291594</v>
      </c>
      <c r="E11" s="155">
        <f t="shared" si="0"/>
        <v>275092703</v>
      </c>
      <c r="F11" s="155">
        <f t="shared" si="0"/>
        <v>27563353</v>
      </c>
      <c r="G11" s="155">
        <f t="shared" si="0"/>
        <v>0</v>
      </c>
      <c r="H11" s="155">
        <f t="shared" si="0"/>
        <v>1037820944</v>
      </c>
      <c r="I11" s="155">
        <f t="shared" si="0"/>
        <v>468588141</v>
      </c>
      <c r="J11" s="155">
        <f t="shared" si="0"/>
        <v>104398776</v>
      </c>
      <c r="K11" s="155">
        <f t="shared" si="0"/>
        <v>32003323</v>
      </c>
      <c r="L11" s="155">
        <f t="shared" si="0"/>
        <v>121387</v>
      </c>
      <c r="M11" s="155">
        <f t="shared" si="0"/>
        <v>269389434</v>
      </c>
      <c r="N11" s="155">
        <f t="shared" si="0"/>
        <v>24196143</v>
      </c>
      <c r="O11" s="155">
        <f t="shared" si="0"/>
        <v>37827591</v>
      </c>
      <c r="P11" s="155">
        <f t="shared" si="0"/>
        <v>0</v>
      </c>
      <c r="Q11" s="155">
        <f t="shared" si="0"/>
        <v>651487</v>
      </c>
      <c r="R11" s="155">
        <f t="shared" si="0"/>
        <v>569232803</v>
      </c>
      <c r="S11" s="155">
        <f t="shared" si="0"/>
        <v>901297458</v>
      </c>
      <c r="T11" s="156">
        <f aca="true" t="shared" si="1" ref="T11:T74">(J11+K11+L11)/I11</f>
        <v>0.29135070663258633</v>
      </c>
      <c r="U11" s="116"/>
      <c r="V11" s="116"/>
      <c r="W11" s="126">
        <v>418656190</v>
      </c>
      <c r="X11" s="126">
        <f>D11-W11</f>
        <v>371635404</v>
      </c>
      <c r="Y11" s="116"/>
      <c r="AB11" s="38">
        <f>C11-F11-G11-H11</f>
        <v>0</v>
      </c>
      <c r="AK11" s="133">
        <v>418656190</v>
      </c>
      <c r="AL11" s="14">
        <f>AK11-D11</f>
        <v>-371635404</v>
      </c>
    </row>
    <row r="12" spans="1:44" s="57" customFormat="1" ht="24.75" customHeight="1">
      <c r="A12" s="148" t="s">
        <v>0</v>
      </c>
      <c r="B12" s="157" t="s">
        <v>199</v>
      </c>
      <c r="C12" s="168">
        <v>264246611</v>
      </c>
      <c r="D12" s="168">
        <v>196248155</v>
      </c>
      <c r="E12" s="168">
        <v>67998456</v>
      </c>
      <c r="F12" s="168">
        <v>5831816</v>
      </c>
      <c r="G12" s="168">
        <v>0</v>
      </c>
      <c r="H12" s="168">
        <v>258414795</v>
      </c>
      <c r="I12" s="168">
        <v>125055574</v>
      </c>
      <c r="J12" s="168">
        <v>39093060</v>
      </c>
      <c r="K12" s="168">
        <v>2953862</v>
      </c>
      <c r="L12" s="168">
        <v>2550</v>
      </c>
      <c r="M12" s="168">
        <v>46329046</v>
      </c>
      <c r="N12" s="168">
        <v>22217689</v>
      </c>
      <c r="O12" s="168">
        <v>14459367</v>
      </c>
      <c r="P12" s="168">
        <v>0</v>
      </c>
      <c r="Q12" s="168">
        <v>0</v>
      </c>
      <c r="R12" s="168">
        <v>133359221</v>
      </c>
      <c r="S12" s="168">
        <v>216365323</v>
      </c>
      <c r="T12" s="156">
        <f t="shared" si="1"/>
        <v>0.33624628359228514</v>
      </c>
      <c r="U12" s="118" t="s">
        <v>0</v>
      </c>
      <c r="V12" s="119" t="s">
        <v>144</v>
      </c>
      <c r="W12" s="127">
        <v>11689776</v>
      </c>
      <c r="X12" s="126">
        <f aca="true" t="shared" si="2" ref="X12:X82">D12-W12</f>
        <v>184558379</v>
      </c>
      <c r="Y12" s="117"/>
      <c r="Z12" s="54"/>
      <c r="AA12" s="55"/>
      <c r="AB12" s="56">
        <f>C12-F12-G12-H12</f>
        <v>0</v>
      </c>
      <c r="AK12" s="57">
        <v>14334920</v>
      </c>
      <c r="AL12" s="14">
        <f>AK12-D12</f>
        <v>-181913235</v>
      </c>
      <c r="AN12" s="57" t="s">
        <v>144</v>
      </c>
      <c r="AO12" s="57">
        <v>11689776</v>
      </c>
      <c r="AP12" s="57">
        <f>AO12-D12</f>
        <v>-184558379</v>
      </c>
      <c r="AQ12" s="57">
        <v>2645144</v>
      </c>
      <c r="AR12" s="57">
        <f>AP12+AQ12</f>
        <v>-181913235</v>
      </c>
    </row>
    <row r="13" spans="1:42" s="18" customFormat="1" ht="24.75" customHeight="1" hidden="1">
      <c r="A13" s="150" t="s">
        <v>7</v>
      </c>
      <c r="B13" s="158" t="s">
        <v>127</v>
      </c>
      <c r="C13" s="166">
        <v>1400</v>
      </c>
      <c r="D13" s="166">
        <v>0</v>
      </c>
      <c r="E13" s="166">
        <v>1400</v>
      </c>
      <c r="F13" s="166">
        <v>0</v>
      </c>
      <c r="G13" s="166">
        <v>0</v>
      </c>
      <c r="H13" s="166">
        <v>1400</v>
      </c>
      <c r="I13" s="166">
        <v>1400</v>
      </c>
      <c r="J13" s="166">
        <v>1400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56">
        <f t="shared" si="1"/>
        <v>1</v>
      </c>
      <c r="U13" s="118" t="s">
        <v>7</v>
      </c>
      <c r="V13" s="120" t="s">
        <v>127</v>
      </c>
      <c r="W13" s="126">
        <v>0</v>
      </c>
      <c r="X13" s="126">
        <f t="shared" si="2"/>
        <v>0</v>
      </c>
      <c r="Y13" s="116"/>
      <c r="Z13" s="15"/>
      <c r="AB13" s="38"/>
      <c r="AL13" s="14"/>
      <c r="AN13" s="18" t="s">
        <v>127</v>
      </c>
      <c r="AO13" s="18">
        <v>0</v>
      </c>
      <c r="AP13" s="57">
        <f aca="true" t="shared" si="3" ref="AP13:AP76">AO13-D13</f>
        <v>0</v>
      </c>
    </row>
    <row r="14" spans="1:42" s="19" customFormat="1" ht="24.75" customHeight="1" hidden="1">
      <c r="A14" s="150" t="s">
        <v>8</v>
      </c>
      <c r="B14" s="158" t="s">
        <v>104</v>
      </c>
      <c r="C14" s="166">
        <v>39870</v>
      </c>
      <c r="D14" s="166">
        <v>10000</v>
      </c>
      <c r="E14" s="166">
        <v>29870</v>
      </c>
      <c r="F14" s="166">
        <v>26070</v>
      </c>
      <c r="G14" s="166">
        <v>0</v>
      </c>
      <c r="H14" s="166">
        <v>13800</v>
      </c>
      <c r="I14" s="166">
        <v>13800</v>
      </c>
      <c r="J14" s="166">
        <v>13800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56">
        <f t="shared" si="1"/>
        <v>1</v>
      </c>
      <c r="U14" s="118" t="s">
        <v>8</v>
      </c>
      <c r="V14" s="120" t="s">
        <v>104</v>
      </c>
      <c r="W14" s="126">
        <v>10000</v>
      </c>
      <c r="X14" s="126">
        <f t="shared" si="2"/>
        <v>0</v>
      </c>
      <c r="Y14" s="116"/>
      <c r="Z14" s="15"/>
      <c r="AA14" s="18"/>
      <c r="AB14" s="38"/>
      <c r="AL14" s="14"/>
      <c r="AN14" s="19" t="s">
        <v>104</v>
      </c>
      <c r="AO14" s="19">
        <v>10000</v>
      </c>
      <c r="AP14" s="57">
        <f t="shared" si="3"/>
        <v>0</v>
      </c>
    </row>
    <row r="15" spans="1:42" s="19" customFormat="1" ht="24.75" customHeight="1" hidden="1">
      <c r="A15" s="150" t="s">
        <v>9</v>
      </c>
      <c r="B15" s="158" t="s">
        <v>119</v>
      </c>
      <c r="C15" s="166">
        <v>8750</v>
      </c>
      <c r="D15" s="166">
        <v>0</v>
      </c>
      <c r="E15" s="166">
        <v>8750</v>
      </c>
      <c r="F15" s="166">
        <v>0</v>
      </c>
      <c r="G15" s="166">
        <v>0</v>
      </c>
      <c r="H15" s="166">
        <v>8750</v>
      </c>
      <c r="I15" s="166">
        <v>8750</v>
      </c>
      <c r="J15" s="166">
        <v>8750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56">
        <f t="shared" si="1"/>
        <v>1</v>
      </c>
      <c r="U15" s="118" t="s">
        <v>9</v>
      </c>
      <c r="V15" s="120" t="s">
        <v>119</v>
      </c>
      <c r="W15" s="126">
        <v>0</v>
      </c>
      <c r="X15" s="126">
        <f t="shared" si="2"/>
        <v>0</v>
      </c>
      <c r="Y15" s="116"/>
      <c r="Z15" s="15"/>
      <c r="AA15" s="18"/>
      <c r="AB15" s="38"/>
      <c r="AL15" s="14"/>
      <c r="AN15" s="19" t="s">
        <v>119</v>
      </c>
      <c r="AO15" s="19">
        <v>0</v>
      </c>
      <c r="AP15" s="57">
        <f t="shared" si="3"/>
        <v>0</v>
      </c>
    </row>
    <row r="16" spans="1:42" s="19" customFormat="1" ht="24.75" customHeight="1" hidden="1">
      <c r="A16" s="150" t="s">
        <v>10</v>
      </c>
      <c r="B16" s="158" t="s">
        <v>129</v>
      </c>
      <c r="C16" s="166">
        <v>30229001</v>
      </c>
      <c r="D16" s="166">
        <v>6838353</v>
      </c>
      <c r="E16" s="166">
        <v>23390648</v>
      </c>
      <c r="F16" s="166">
        <v>290389</v>
      </c>
      <c r="G16" s="166">
        <v>0</v>
      </c>
      <c r="H16" s="166">
        <v>29938612</v>
      </c>
      <c r="I16" s="166">
        <v>29643796</v>
      </c>
      <c r="J16" s="166">
        <v>74550</v>
      </c>
      <c r="K16" s="166">
        <v>0</v>
      </c>
      <c r="L16" s="166">
        <v>0</v>
      </c>
      <c r="M16" s="166">
        <v>29569246</v>
      </c>
      <c r="N16" s="166">
        <v>0</v>
      </c>
      <c r="O16" s="166">
        <v>0</v>
      </c>
      <c r="P16" s="166">
        <v>0</v>
      </c>
      <c r="Q16" s="166">
        <v>0</v>
      </c>
      <c r="R16" s="166">
        <v>294816</v>
      </c>
      <c r="S16" s="166">
        <v>29864062</v>
      </c>
      <c r="T16" s="156">
        <f t="shared" si="1"/>
        <v>0.0025148601076596263</v>
      </c>
      <c r="U16" s="118" t="s">
        <v>10</v>
      </c>
      <c r="V16" s="120" t="s">
        <v>129</v>
      </c>
      <c r="W16" s="126">
        <v>1126698</v>
      </c>
      <c r="X16" s="126">
        <f t="shared" si="2"/>
        <v>5711655</v>
      </c>
      <c r="Y16" s="116"/>
      <c r="Z16" s="15"/>
      <c r="AA16" s="18"/>
      <c r="AB16" s="60">
        <f>(75-86)/86</f>
        <v>-0.12790697674418605</v>
      </c>
      <c r="AL16" s="14"/>
      <c r="AN16" s="19" t="s">
        <v>129</v>
      </c>
      <c r="AO16" s="19">
        <v>1126698</v>
      </c>
      <c r="AP16" s="57">
        <f t="shared" si="3"/>
        <v>-5711655</v>
      </c>
    </row>
    <row r="17" spans="1:42" s="20" customFormat="1" ht="24.75" customHeight="1" hidden="1">
      <c r="A17" s="150" t="s">
        <v>24</v>
      </c>
      <c r="B17" s="158" t="s">
        <v>105</v>
      </c>
      <c r="C17" s="166">
        <v>1788746</v>
      </c>
      <c r="D17" s="166">
        <v>1748419</v>
      </c>
      <c r="E17" s="166">
        <v>40327</v>
      </c>
      <c r="F17" s="166">
        <v>456900</v>
      </c>
      <c r="G17" s="166"/>
      <c r="H17" s="166">
        <v>1331846</v>
      </c>
      <c r="I17" s="166">
        <v>146060</v>
      </c>
      <c r="J17" s="166">
        <v>51480</v>
      </c>
      <c r="K17" s="166">
        <v>0</v>
      </c>
      <c r="L17" s="166"/>
      <c r="M17" s="166">
        <v>94580</v>
      </c>
      <c r="N17" s="166"/>
      <c r="O17" s="166"/>
      <c r="P17" s="166"/>
      <c r="Q17" s="166"/>
      <c r="R17" s="166">
        <v>1185786</v>
      </c>
      <c r="S17" s="166">
        <v>1280366</v>
      </c>
      <c r="T17" s="156">
        <f t="shared" si="1"/>
        <v>0.35245789401615774</v>
      </c>
      <c r="U17" s="118" t="s">
        <v>24</v>
      </c>
      <c r="V17" s="120" t="s">
        <v>105</v>
      </c>
      <c r="W17" s="126">
        <v>4814930</v>
      </c>
      <c r="X17" s="126">
        <f t="shared" si="2"/>
        <v>-3066511</v>
      </c>
      <c r="Y17" s="116"/>
      <c r="Z17" s="15"/>
      <c r="AA17" s="18"/>
      <c r="AB17" s="61">
        <f>(218-226)/226</f>
        <v>-0.035398230088495575</v>
      </c>
      <c r="AL17" s="14"/>
      <c r="AN17" s="20" t="s">
        <v>105</v>
      </c>
      <c r="AO17" s="20">
        <v>4814930</v>
      </c>
      <c r="AP17" s="57">
        <f t="shared" si="3"/>
        <v>3066511</v>
      </c>
    </row>
    <row r="18" spans="1:42" s="21" customFormat="1" ht="24.75" customHeight="1" hidden="1">
      <c r="A18" s="150" t="s">
        <v>25</v>
      </c>
      <c r="B18" s="158" t="s">
        <v>118</v>
      </c>
      <c r="C18" s="166">
        <v>66784</v>
      </c>
      <c r="D18" s="166">
        <v>2634</v>
      </c>
      <c r="E18" s="166">
        <v>64150</v>
      </c>
      <c r="F18" s="166">
        <v>0</v>
      </c>
      <c r="G18" s="166">
        <v>0</v>
      </c>
      <c r="H18" s="166">
        <v>66784</v>
      </c>
      <c r="I18" s="166">
        <v>64150</v>
      </c>
      <c r="J18" s="166">
        <v>64150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2634</v>
      </c>
      <c r="S18" s="166">
        <v>2634</v>
      </c>
      <c r="T18" s="156">
        <f t="shared" si="1"/>
        <v>1</v>
      </c>
      <c r="U18" s="118" t="s">
        <v>25</v>
      </c>
      <c r="V18" s="120" t="s">
        <v>118</v>
      </c>
      <c r="W18" s="126">
        <v>2634</v>
      </c>
      <c r="X18" s="126">
        <f t="shared" si="2"/>
        <v>0</v>
      </c>
      <c r="Y18" s="116"/>
      <c r="Z18" s="15"/>
      <c r="AA18" s="18"/>
      <c r="AB18" s="38"/>
      <c r="AL18" s="14"/>
      <c r="AN18" s="21" t="s">
        <v>118</v>
      </c>
      <c r="AO18" s="21">
        <v>2634</v>
      </c>
      <c r="AP18" s="57">
        <f t="shared" si="3"/>
        <v>0</v>
      </c>
    </row>
    <row r="19" spans="1:42" s="21" customFormat="1" ht="24.75" customHeight="1" hidden="1">
      <c r="A19" s="150" t="s">
        <v>26</v>
      </c>
      <c r="B19" s="161" t="s">
        <v>117</v>
      </c>
      <c r="C19" s="166">
        <v>170449275</v>
      </c>
      <c r="D19" s="166">
        <v>813807</v>
      </c>
      <c r="E19" s="166">
        <v>169635468</v>
      </c>
      <c r="F19" s="166">
        <v>0</v>
      </c>
      <c r="G19" s="166">
        <v>0</v>
      </c>
      <c r="H19" s="166">
        <v>170449275</v>
      </c>
      <c r="I19" s="166">
        <v>170269211</v>
      </c>
      <c r="J19" s="166">
        <v>537298</v>
      </c>
      <c r="K19" s="166">
        <v>0</v>
      </c>
      <c r="L19" s="166">
        <v>0</v>
      </c>
      <c r="M19" s="166">
        <v>169731913</v>
      </c>
      <c r="N19" s="166">
        <v>0</v>
      </c>
      <c r="O19" s="166">
        <v>0</v>
      </c>
      <c r="P19" s="166">
        <v>0</v>
      </c>
      <c r="Q19" s="166">
        <v>0</v>
      </c>
      <c r="R19" s="166">
        <v>180064</v>
      </c>
      <c r="S19" s="166">
        <v>169911977</v>
      </c>
      <c r="T19" s="156">
        <f t="shared" si="1"/>
        <v>0.003155579313749213</v>
      </c>
      <c r="U19" s="121" t="s">
        <v>26</v>
      </c>
      <c r="V19" s="122" t="s">
        <v>117</v>
      </c>
      <c r="W19" s="126">
        <v>813807</v>
      </c>
      <c r="X19" s="126">
        <f t="shared" si="2"/>
        <v>0</v>
      </c>
      <c r="Y19" s="116"/>
      <c r="Z19" s="15"/>
      <c r="AA19" s="18"/>
      <c r="AB19" s="38"/>
      <c r="AL19" s="14"/>
      <c r="AN19" s="21" t="s">
        <v>117</v>
      </c>
      <c r="AO19" s="21">
        <v>813807</v>
      </c>
      <c r="AP19" s="57">
        <f t="shared" si="3"/>
        <v>0</v>
      </c>
    </row>
    <row r="20" spans="1:42" s="21" customFormat="1" ht="24.75" customHeight="1" hidden="1">
      <c r="A20" s="150" t="s">
        <v>27</v>
      </c>
      <c r="B20" s="161" t="s">
        <v>106</v>
      </c>
      <c r="C20" s="166">
        <v>5016550</v>
      </c>
      <c r="D20" s="166">
        <v>4921707</v>
      </c>
      <c r="E20" s="166">
        <v>94843</v>
      </c>
      <c r="F20" s="166">
        <v>30684</v>
      </c>
      <c r="G20" s="166"/>
      <c r="H20" s="166">
        <v>4985866</v>
      </c>
      <c r="I20" s="166">
        <v>522920</v>
      </c>
      <c r="J20" s="166">
        <v>66334</v>
      </c>
      <c r="K20" s="166">
        <v>316613</v>
      </c>
      <c r="L20" s="166">
        <v>0</v>
      </c>
      <c r="M20" s="166">
        <v>139973</v>
      </c>
      <c r="N20" s="166">
        <v>0</v>
      </c>
      <c r="O20" s="166">
        <v>0</v>
      </c>
      <c r="P20" s="166">
        <v>0</v>
      </c>
      <c r="Q20" s="166">
        <v>0</v>
      </c>
      <c r="R20" s="166">
        <v>4462946</v>
      </c>
      <c r="S20" s="166">
        <v>4602919</v>
      </c>
      <c r="T20" s="156">
        <f t="shared" si="1"/>
        <v>0.7323242561003596</v>
      </c>
      <c r="U20" s="121" t="s">
        <v>27</v>
      </c>
      <c r="V20" s="122" t="s">
        <v>106</v>
      </c>
      <c r="W20" s="126">
        <v>4921707</v>
      </c>
      <c r="X20" s="126">
        <f t="shared" si="2"/>
        <v>0</v>
      </c>
      <c r="Y20" s="116"/>
      <c r="Z20" s="15"/>
      <c r="AA20" s="18"/>
      <c r="AB20" s="38"/>
      <c r="AL20" s="14"/>
      <c r="AN20" s="21" t="s">
        <v>106</v>
      </c>
      <c r="AO20" s="21">
        <v>4921707</v>
      </c>
      <c r="AP20" s="57">
        <f t="shared" si="3"/>
        <v>0</v>
      </c>
    </row>
    <row r="21" spans="1:42" s="21" customFormat="1" ht="24.75" customHeight="1" hidden="1">
      <c r="A21" s="150" t="s">
        <v>38</v>
      </c>
      <c r="B21" s="161" t="s">
        <v>65</v>
      </c>
      <c r="C21" s="166">
        <v>7624920</v>
      </c>
      <c r="D21" s="166">
        <v>0</v>
      </c>
      <c r="E21" s="166">
        <v>7624920</v>
      </c>
      <c r="F21" s="166">
        <v>0</v>
      </c>
      <c r="G21" s="166"/>
      <c r="H21" s="166">
        <v>7624920</v>
      </c>
      <c r="I21" s="166">
        <v>7624920</v>
      </c>
      <c r="J21" s="166">
        <v>4662</v>
      </c>
      <c r="K21" s="166">
        <v>0</v>
      </c>
      <c r="L21" s="166"/>
      <c r="M21" s="166">
        <v>7620258</v>
      </c>
      <c r="N21" s="166"/>
      <c r="O21" s="166"/>
      <c r="P21" s="166"/>
      <c r="Q21" s="166"/>
      <c r="R21" s="166">
        <v>0</v>
      </c>
      <c r="S21" s="166">
        <v>7620258</v>
      </c>
      <c r="T21" s="156">
        <f t="shared" si="1"/>
        <v>0.0006114162509245998</v>
      </c>
      <c r="U21" s="121"/>
      <c r="V21" s="122"/>
      <c r="W21" s="126"/>
      <c r="X21" s="126"/>
      <c r="Y21" s="116"/>
      <c r="Z21" s="15"/>
      <c r="AA21" s="18"/>
      <c r="AB21" s="38"/>
      <c r="AL21" s="14"/>
      <c r="AN21" s="21" t="s">
        <v>146</v>
      </c>
      <c r="AO21" s="21">
        <v>7648321</v>
      </c>
      <c r="AP21" s="57">
        <f t="shared" si="3"/>
        <v>7648321</v>
      </c>
    </row>
    <row r="22" spans="1:42" s="21" customFormat="1" ht="24.75" customHeight="1" hidden="1">
      <c r="A22" s="150" t="s">
        <v>23</v>
      </c>
      <c r="B22" s="161" t="s">
        <v>175</v>
      </c>
      <c r="C22" s="166">
        <v>17053</v>
      </c>
      <c r="D22" s="166">
        <v>0</v>
      </c>
      <c r="E22" s="166">
        <v>17053</v>
      </c>
      <c r="F22" s="166">
        <v>0</v>
      </c>
      <c r="G22" s="166">
        <v>0</v>
      </c>
      <c r="H22" s="166">
        <v>17053</v>
      </c>
      <c r="I22" s="166">
        <v>17053</v>
      </c>
      <c r="J22" s="166">
        <v>16853</v>
      </c>
      <c r="K22" s="166">
        <v>0</v>
      </c>
      <c r="L22" s="166">
        <v>0</v>
      </c>
      <c r="M22" s="166">
        <v>200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200</v>
      </c>
      <c r="T22" s="156">
        <f t="shared" si="1"/>
        <v>0.9882718583240485</v>
      </c>
      <c r="U22" s="121"/>
      <c r="V22" s="122"/>
      <c r="W22" s="126"/>
      <c r="X22" s="126"/>
      <c r="Y22" s="116"/>
      <c r="Z22" s="15"/>
      <c r="AA22" s="18"/>
      <c r="AB22" s="38"/>
      <c r="AL22" s="14"/>
      <c r="AN22" s="21" t="s">
        <v>65</v>
      </c>
      <c r="AO22" s="21">
        <v>849588</v>
      </c>
      <c r="AP22" s="57">
        <f t="shared" si="3"/>
        <v>849588</v>
      </c>
    </row>
    <row r="23" spans="1:42" s="57" customFormat="1" ht="24.75" customHeight="1">
      <c r="A23" s="148" t="s">
        <v>1</v>
      </c>
      <c r="B23" s="162" t="s">
        <v>176</v>
      </c>
      <c r="C23" s="168">
        <v>11289895</v>
      </c>
      <c r="D23" s="168">
        <v>8452384</v>
      </c>
      <c r="E23" s="168">
        <v>2837511</v>
      </c>
      <c r="F23" s="168">
        <v>30900</v>
      </c>
      <c r="G23" s="168">
        <v>0</v>
      </c>
      <c r="H23" s="168">
        <v>11258995</v>
      </c>
      <c r="I23" s="168">
        <v>8576392</v>
      </c>
      <c r="J23" s="168">
        <v>1530390</v>
      </c>
      <c r="K23" s="168">
        <v>311176</v>
      </c>
      <c r="L23" s="168">
        <v>0</v>
      </c>
      <c r="M23" s="168">
        <v>6734826</v>
      </c>
      <c r="N23" s="168">
        <v>0</v>
      </c>
      <c r="O23" s="168">
        <v>0</v>
      </c>
      <c r="P23" s="168">
        <v>0</v>
      </c>
      <c r="Q23" s="168">
        <v>0</v>
      </c>
      <c r="R23" s="168">
        <v>2682603</v>
      </c>
      <c r="S23" s="168">
        <v>9417429</v>
      </c>
      <c r="T23" s="156">
        <f t="shared" si="1"/>
        <v>0.21472502656128592</v>
      </c>
      <c r="U23" s="118" t="s">
        <v>1</v>
      </c>
      <c r="V23" s="123" t="s">
        <v>146</v>
      </c>
      <c r="W23" s="127">
        <v>7648321</v>
      </c>
      <c r="X23" s="126">
        <f t="shared" si="2"/>
        <v>804063</v>
      </c>
      <c r="Y23" s="117"/>
      <c r="Z23" s="54">
        <f>+C23-F23-G23-H23</f>
        <v>0</v>
      </c>
      <c r="AA23" s="55"/>
      <c r="AB23" s="56"/>
      <c r="AK23" s="57">
        <v>5003177</v>
      </c>
      <c r="AL23" s="14">
        <f>AK23-D23</f>
        <v>-3449207</v>
      </c>
      <c r="AN23" s="135" t="s">
        <v>146</v>
      </c>
      <c r="AO23" s="135">
        <v>7648321</v>
      </c>
      <c r="AP23" s="57">
        <f t="shared" si="3"/>
        <v>-804063</v>
      </c>
    </row>
    <row r="24" spans="1:42" s="18" customFormat="1" ht="24.75" customHeight="1" hidden="1">
      <c r="A24" s="150" t="s">
        <v>7</v>
      </c>
      <c r="B24" s="163" t="s">
        <v>74</v>
      </c>
      <c r="C24" s="166">
        <v>33694847</v>
      </c>
      <c r="D24" s="166">
        <v>2815072</v>
      </c>
      <c r="E24" s="166">
        <v>30879775</v>
      </c>
      <c r="F24" s="166"/>
      <c r="G24" s="166"/>
      <c r="H24" s="166">
        <v>33694847</v>
      </c>
      <c r="I24" s="166">
        <v>33535864</v>
      </c>
      <c r="J24" s="166">
        <v>195638</v>
      </c>
      <c r="K24" s="166"/>
      <c r="L24" s="166"/>
      <c r="M24" s="166">
        <v>33195402</v>
      </c>
      <c r="N24" s="166"/>
      <c r="O24" s="166"/>
      <c r="P24" s="166"/>
      <c r="Q24" s="166">
        <v>144824</v>
      </c>
      <c r="R24" s="166">
        <v>158983</v>
      </c>
      <c r="S24" s="166">
        <v>33499209</v>
      </c>
      <c r="T24" s="156">
        <f t="shared" si="1"/>
        <v>0.005833694936262862</v>
      </c>
      <c r="U24" s="118" t="s">
        <v>7</v>
      </c>
      <c r="V24" s="124" t="s">
        <v>65</v>
      </c>
      <c r="W24" s="126">
        <v>849588</v>
      </c>
      <c r="X24" s="126">
        <f t="shared" si="2"/>
        <v>1965484</v>
      </c>
      <c r="Y24" s="116"/>
      <c r="Z24" s="15">
        <v>0</v>
      </c>
      <c r="AB24" s="38"/>
      <c r="AL24" s="14"/>
      <c r="AN24" s="18" t="s">
        <v>67</v>
      </c>
      <c r="AO24" s="18">
        <v>188030</v>
      </c>
      <c r="AP24" s="57">
        <f t="shared" si="3"/>
        <v>-2627042</v>
      </c>
    </row>
    <row r="25" spans="1:42" s="19" customFormat="1" ht="24.75" customHeight="1" hidden="1">
      <c r="A25" s="150" t="s">
        <v>8</v>
      </c>
      <c r="B25" s="163" t="s">
        <v>75</v>
      </c>
      <c r="C25" s="166">
        <v>2873204</v>
      </c>
      <c r="D25" s="166">
        <v>476595</v>
      </c>
      <c r="E25" s="166">
        <v>2396609</v>
      </c>
      <c r="F25" s="166">
        <v>27200</v>
      </c>
      <c r="G25" s="166"/>
      <c r="H25" s="166">
        <v>2846004</v>
      </c>
      <c r="I25" s="166">
        <v>1542662</v>
      </c>
      <c r="J25" s="166">
        <v>1052942</v>
      </c>
      <c r="K25" s="166">
        <v>137045</v>
      </c>
      <c r="L25" s="166"/>
      <c r="M25" s="166">
        <v>352475</v>
      </c>
      <c r="N25" s="166"/>
      <c r="O25" s="166"/>
      <c r="P25" s="166"/>
      <c r="Q25" s="166">
        <v>200</v>
      </c>
      <c r="R25" s="166">
        <v>1303342</v>
      </c>
      <c r="S25" s="166">
        <v>1656017</v>
      </c>
      <c r="T25" s="156">
        <f t="shared" si="1"/>
        <v>0.7713854363431523</v>
      </c>
      <c r="U25" s="118" t="s">
        <v>8</v>
      </c>
      <c r="V25" s="124" t="s">
        <v>66</v>
      </c>
      <c r="W25" s="126">
        <v>3513047</v>
      </c>
      <c r="X25" s="126">
        <f t="shared" si="2"/>
        <v>-3036452</v>
      </c>
      <c r="Y25" s="116"/>
      <c r="Z25" s="15">
        <v>0</v>
      </c>
      <c r="AA25" s="18" t="s">
        <v>42</v>
      </c>
      <c r="AB25" s="38"/>
      <c r="AL25" s="14"/>
      <c r="AN25" s="19" t="s">
        <v>68</v>
      </c>
      <c r="AO25" s="19">
        <v>3097656</v>
      </c>
      <c r="AP25" s="57">
        <f t="shared" si="3"/>
        <v>2621061</v>
      </c>
    </row>
    <row r="26" spans="1:42" s="19" customFormat="1" ht="24.75" customHeight="1" hidden="1">
      <c r="A26" s="150" t="s">
        <v>9</v>
      </c>
      <c r="B26" s="163" t="s">
        <v>76</v>
      </c>
      <c r="C26" s="166">
        <v>30105426</v>
      </c>
      <c r="D26" s="166">
        <v>1385419</v>
      </c>
      <c r="E26" s="166">
        <v>28720007</v>
      </c>
      <c r="F26" s="166">
        <v>800</v>
      </c>
      <c r="G26" s="166"/>
      <c r="H26" s="166">
        <v>30104626</v>
      </c>
      <c r="I26" s="166">
        <v>29305656</v>
      </c>
      <c r="J26" s="166">
        <v>266744</v>
      </c>
      <c r="K26" s="166">
        <v>508027</v>
      </c>
      <c r="L26" s="166"/>
      <c r="M26" s="166">
        <v>28469599</v>
      </c>
      <c r="N26" s="166"/>
      <c r="O26" s="166">
        <v>0</v>
      </c>
      <c r="P26" s="166"/>
      <c r="Q26" s="166">
        <v>61286</v>
      </c>
      <c r="R26" s="166">
        <v>798970</v>
      </c>
      <c r="S26" s="166">
        <v>29329855</v>
      </c>
      <c r="T26" s="156">
        <f t="shared" si="1"/>
        <v>0.0264375927977862</v>
      </c>
      <c r="U26" s="118" t="s">
        <v>9</v>
      </c>
      <c r="V26" s="124" t="s">
        <v>67</v>
      </c>
      <c r="W26" s="126">
        <v>188030</v>
      </c>
      <c r="X26" s="126">
        <f t="shared" si="2"/>
        <v>1197389</v>
      </c>
      <c r="Y26" s="116"/>
      <c r="Z26" s="15" t="s">
        <v>114</v>
      </c>
      <c r="AA26" s="18"/>
      <c r="AB26" s="38"/>
      <c r="AL26" s="14"/>
      <c r="AN26" s="19" t="s">
        <v>147</v>
      </c>
      <c r="AO26" s="19">
        <v>41042438</v>
      </c>
      <c r="AP26" s="57">
        <f t="shared" si="3"/>
        <v>39657019</v>
      </c>
    </row>
    <row r="27" spans="1:42" s="19" customFormat="1" ht="24.75" customHeight="1" hidden="1">
      <c r="A27" s="150" t="s">
        <v>10</v>
      </c>
      <c r="B27" s="163" t="s">
        <v>170</v>
      </c>
      <c r="C27" s="166">
        <v>355928</v>
      </c>
      <c r="D27" s="166">
        <v>47200</v>
      </c>
      <c r="E27" s="166">
        <v>308728</v>
      </c>
      <c r="F27" s="166">
        <v>10200</v>
      </c>
      <c r="G27" s="166"/>
      <c r="H27" s="166">
        <v>345728</v>
      </c>
      <c r="I27" s="166">
        <v>303928</v>
      </c>
      <c r="J27" s="166">
        <v>74621</v>
      </c>
      <c r="K27" s="166"/>
      <c r="L27" s="166"/>
      <c r="M27" s="166">
        <v>228607</v>
      </c>
      <c r="N27" s="166"/>
      <c r="O27" s="166"/>
      <c r="P27" s="166"/>
      <c r="Q27" s="166">
        <v>700</v>
      </c>
      <c r="R27" s="166">
        <v>41800</v>
      </c>
      <c r="S27" s="166">
        <v>271107</v>
      </c>
      <c r="T27" s="156">
        <f t="shared" si="1"/>
        <v>0.24552196572872523</v>
      </c>
      <c r="U27" s="118" t="s">
        <v>10</v>
      </c>
      <c r="V27" s="124" t="s">
        <v>68</v>
      </c>
      <c r="W27" s="126">
        <v>3097656</v>
      </c>
      <c r="X27" s="126">
        <f t="shared" si="2"/>
        <v>-3050456</v>
      </c>
      <c r="Y27" s="116"/>
      <c r="Z27" s="15">
        <v>0</v>
      </c>
      <c r="AA27" s="18"/>
      <c r="AB27" s="38"/>
      <c r="AL27" s="14"/>
      <c r="AN27" s="19" t="s">
        <v>69</v>
      </c>
      <c r="AO27" s="19">
        <v>34153</v>
      </c>
      <c r="AP27" s="57">
        <f t="shared" si="3"/>
        <v>-13047</v>
      </c>
    </row>
    <row r="28" spans="1:42" s="57" customFormat="1" ht="24.75" customHeight="1" hidden="1">
      <c r="A28" s="150" t="s">
        <v>24</v>
      </c>
      <c r="B28" s="163" t="s">
        <v>171</v>
      </c>
      <c r="C28" s="166">
        <v>1921393</v>
      </c>
      <c r="D28" s="166">
        <v>1811810</v>
      </c>
      <c r="E28" s="166">
        <v>109583</v>
      </c>
      <c r="F28" s="166">
        <v>400</v>
      </c>
      <c r="G28" s="166">
        <v>0</v>
      </c>
      <c r="H28" s="166">
        <v>1920993</v>
      </c>
      <c r="I28" s="166">
        <v>1782116</v>
      </c>
      <c r="J28" s="166">
        <v>75383</v>
      </c>
      <c r="K28" s="166">
        <v>0</v>
      </c>
      <c r="L28" s="166">
        <v>0</v>
      </c>
      <c r="M28" s="166">
        <v>1706733</v>
      </c>
      <c r="N28" s="166">
        <v>0</v>
      </c>
      <c r="O28" s="166">
        <v>0</v>
      </c>
      <c r="P28" s="166">
        <v>0</v>
      </c>
      <c r="Q28" s="166">
        <v>0</v>
      </c>
      <c r="R28" s="166">
        <v>138877</v>
      </c>
      <c r="S28" s="166">
        <v>1845610</v>
      </c>
      <c r="T28" s="156">
        <f t="shared" si="1"/>
        <v>0.04229971561896083</v>
      </c>
      <c r="U28" s="118" t="s">
        <v>3</v>
      </c>
      <c r="V28" s="123" t="s">
        <v>147</v>
      </c>
      <c r="W28" s="127">
        <v>41042438</v>
      </c>
      <c r="X28" s="126">
        <f t="shared" si="2"/>
        <v>-39230628</v>
      </c>
      <c r="Y28" s="117"/>
      <c r="Z28" s="54">
        <f>+C28-F28-G28-H28</f>
        <v>0</v>
      </c>
      <c r="AA28" s="55"/>
      <c r="AB28" s="56">
        <f>C28-F28-G28-H28</f>
        <v>0</v>
      </c>
      <c r="AK28" s="57">
        <v>41042438</v>
      </c>
      <c r="AL28" s="14">
        <f>AK28-D28</f>
        <v>39230628</v>
      </c>
      <c r="AN28" s="136" t="s">
        <v>147</v>
      </c>
      <c r="AO28" s="136">
        <v>41042438</v>
      </c>
      <c r="AP28" s="57">
        <f t="shared" si="3"/>
        <v>39230628</v>
      </c>
    </row>
    <row r="29" spans="1:42" s="18" customFormat="1" ht="24.75" customHeight="1">
      <c r="A29" s="148" t="s">
        <v>3</v>
      </c>
      <c r="B29" s="162" t="s">
        <v>177</v>
      </c>
      <c r="C29" s="168">
        <v>53991878</v>
      </c>
      <c r="D29" s="168">
        <v>45743882</v>
      </c>
      <c r="E29" s="168">
        <v>8247996</v>
      </c>
      <c r="F29" s="168">
        <v>25144</v>
      </c>
      <c r="G29" s="168">
        <v>0</v>
      </c>
      <c r="H29" s="168">
        <v>53966734</v>
      </c>
      <c r="I29" s="168">
        <v>16263694</v>
      </c>
      <c r="J29" s="168">
        <v>2088257</v>
      </c>
      <c r="K29" s="168">
        <v>0</v>
      </c>
      <c r="L29" s="168">
        <v>0</v>
      </c>
      <c r="M29" s="168">
        <v>13967603</v>
      </c>
      <c r="N29" s="168">
        <v>207834</v>
      </c>
      <c r="O29" s="168">
        <v>0</v>
      </c>
      <c r="P29" s="168">
        <v>0</v>
      </c>
      <c r="Q29" s="168">
        <v>0</v>
      </c>
      <c r="R29" s="168">
        <v>37703040</v>
      </c>
      <c r="S29" s="168">
        <v>51878477</v>
      </c>
      <c r="T29" s="156">
        <f t="shared" si="1"/>
        <v>0.12839991947708804</v>
      </c>
      <c r="U29" s="118" t="s">
        <v>7</v>
      </c>
      <c r="V29" s="124" t="s">
        <v>69</v>
      </c>
      <c r="W29" s="126">
        <v>34153</v>
      </c>
      <c r="X29" s="126">
        <f t="shared" si="2"/>
        <v>45709729</v>
      </c>
      <c r="Y29" s="116"/>
      <c r="Z29" s="15">
        <v>0</v>
      </c>
      <c r="AB29" s="38"/>
      <c r="AL29" s="14"/>
      <c r="AN29" s="18" t="s">
        <v>71</v>
      </c>
      <c r="AO29" s="18">
        <v>4307835</v>
      </c>
      <c r="AP29" s="57">
        <f t="shared" si="3"/>
        <v>-41436047</v>
      </c>
    </row>
    <row r="30" spans="1:42" s="19" customFormat="1" ht="24.75" customHeight="1" hidden="1">
      <c r="A30" s="150" t="s">
        <v>7</v>
      </c>
      <c r="B30" s="163" t="s">
        <v>100</v>
      </c>
      <c r="C30" s="166">
        <v>51538</v>
      </c>
      <c r="D30" s="166">
        <v>5700</v>
      </c>
      <c r="E30" s="166">
        <v>45838</v>
      </c>
      <c r="F30" s="166">
        <v>900</v>
      </c>
      <c r="G30" s="166">
        <v>0</v>
      </c>
      <c r="H30" s="166">
        <v>50638</v>
      </c>
      <c r="I30" s="166">
        <v>45938</v>
      </c>
      <c r="J30" s="166">
        <v>43188</v>
      </c>
      <c r="K30" s="166"/>
      <c r="L30" s="166"/>
      <c r="M30" s="166">
        <v>2750</v>
      </c>
      <c r="N30" s="166">
        <v>0</v>
      </c>
      <c r="O30" s="166">
        <v>0</v>
      </c>
      <c r="P30" s="166">
        <v>0</v>
      </c>
      <c r="Q30" s="166">
        <v>0</v>
      </c>
      <c r="R30" s="166">
        <v>4700</v>
      </c>
      <c r="S30" s="166">
        <v>7450</v>
      </c>
      <c r="T30" s="156">
        <f t="shared" si="1"/>
        <v>0.9401367059950367</v>
      </c>
      <c r="U30" s="118" t="s">
        <v>8</v>
      </c>
      <c r="V30" s="124" t="s">
        <v>96</v>
      </c>
      <c r="W30" s="126">
        <v>8361462</v>
      </c>
      <c r="X30" s="126">
        <f t="shared" si="2"/>
        <v>-8355762</v>
      </c>
      <c r="Y30" s="116"/>
      <c r="Z30" s="15">
        <v>0</v>
      </c>
      <c r="AA30" s="18"/>
      <c r="AB30" s="38"/>
      <c r="AL30" s="14"/>
      <c r="AN30" s="19" t="s">
        <v>72</v>
      </c>
      <c r="AO30" s="19">
        <v>15525928</v>
      </c>
      <c r="AP30" s="57">
        <f t="shared" si="3"/>
        <v>15520228</v>
      </c>
    </row>
    <row r="31" spans="1:42" s="19" customFormat="1" ht="24.75" customHeight="1" hidden="1">
      <c r="A31" s="150" t="s">
        <v>8</v>
      </c>
      <c r="B31" s="163" t="s">
        <v>101</v>
      </c>
      <c r="C31" s="166">
        <v>6201358</v>
      </c>
      <c r="D31" s="166">
        <v>5924922</v>
      </c>
      <c r="E31" s="166">
        <v>276436</v>
      </c>
      <c r="F31" s="166">
        <v>11388</v>
      </c>
      <c r="G31" s="166">
        <v>0</v>
      </c>
      <c r="H31" s="166">
        <v>6189970</v>
      </c>
      <c r="I31" s="166">
        <v>5687859</v>
      </c>
      <c r="J31" s="166">
        <v>102439</v>
      </c>
      <c r="K31" s="166"/>
      <c r="L31" s="166"/>
      <c r="M31" s="166">
        <v>5585420</v>
      </c>
      <c r="N31" s="166"/>
      <c r="O31" s="166">
        <v>0</v>
      </c>
      <c r="P31" s="166">
        <v>0</v>
      </c>
      <c r="Q31" s="166"/>
      <c r="R31" s="166">
        <v>502111</v>
      </c>
      <c r="S31" s="166">
        <v>6087531</v>
      </c>
      <c r="T31" s="156">
        <f t="shared" si="1"/>
        <v>0.018010115932901992</v>
      </c>
      <c r="U31" s="118" t="s">
        <v>9</v>
      </c>
      <c r="V31" s="124" t="s">
        <v>71</v>
      </c>
      <c r="W31" s="126">
        <v>4307835</v>
      </c>
      <c r="X31" s="126">
        <f t="shared" si="2"/>
        <v>1617087</v>
      </c>
      <c r="Y31" s="116"/>
      <c r="Z31" s="15">
        <v>0</v>
      </c>
      <c r="AA31" s="18"/>
      <c r="AB31" s="38"/>
      <c r="AL31" s="14"/>
      <c r="AN31" s="19" t="s">
        <v>116</v>
      </c>
      <c r="AO31" s="19">
        <v>2660829</v>
      </c>
      <c r="AP31" s="57">
        <f t="shared" si="3"/>
        <v>-3264093</v>
      </c>
    </row>
    <row r="32" spans="1:42" s="19" customFormat="1" ht="24.75" customHeight="1" hidden="1">
      <c r="A32" s="150" t="s">
        <v>9</v>
      </c>
      <c r="B32" s="163" t="s">
        <v>102</v>
      </c>
      <c r="C32" s="166">
        <v>7429055</v>
      </c>
      <c r="D32" s="166">
        <v>5922955</v>
      </c>
      <c r="E32" s="166">
        <v>1506100</v>
      </c>
      <c r="F32" s="166">
        <v>275805</v>
      </c>
      <c r="G32" s="166">
        <v>0</v>
      </c>
      <c r="H32" s="166">
        <v>7153250</v>
      </c>
      <c r="I32" s="166">
        <v>5806132</v>
      </c>
      <c r="J32" s="166">
        <v>207872</v>
      </c>
      <c r="K32" s="166"/>
      <c r="L32" s="166">
        <v>0</v>
      </c>
      <c r="M32" s="166">
        <v>5598260</v>
      </c>
      <c r="N32" s="166">
        <v>0</v>
      </c>
      <c r="O32" s="166">
        <v>0</v>
      </c>
      <c r="P32" s="166">
        <v>0</v>
      </c>
      <c r="Q32" s="166"/>
      <c r="R32" s="166">
        <v>1347118</v>
      </c>
      <c r="S32" s="166">
        <v>6945378</v>
      </c>
      <c r="T32" s="156">
        <f t="shared" si="1"/>
        <v>0.03580214848715117</v>
      </c>
      <c r="U32" s="118"/>
      <c r="V32" s="124" t="s">
        <v>72</v>
      </c>
      <c r="W32" s="126">
        <v>15525928</v>
      </c>
      <c r="X32" s="126">
        <f t="shared" si="2"/>
        <v>-9602973</v>
      </c>
      <c r="Y32" s="116"/>
      <c r="Z32" s="15">
        <v>0</v>
      </c>
      <c r="AA32" s="18"/>
      <c r="AB32" s="38"/>
      <c r="AL32" s="14"/>
      <c r="AN32" s="19" t="s">
        <v>73</v>
      </c>
      <c r="AO32" s="19">
        <v>10152231</v>
      </c>
      <c r="AP32" s="57">
        <f t="shared" si="3"/>
        <v>4229276</v>
      </c>
    </row>
    <row r="33" spans="1:42" s="19" customFormat="1" ht="24.75" customHeight="1" hidden="1">
      <c r="A33" s="150" t="s">
        <v>10</v>
      </c>
      <c r="B33" s="163" t="s">
        <v>103</v>
      </c>
      <c r="C33" s="166">
        <v>35660501</v>
      </c>
      <c r="D33" s="166">
        <v>35433783</v>
      </c>
      <c r="E33" s="166">
        <v>226718</v>
      </c>
      <c r="F33" s="166">
        <v>400</v>
      </c>
      <c r="G33" s="166">
        <v>0</v>
      </c>
      <c r="H33" s="166">
        <v>35660101</v>
      </c>
      <c r="I33" s="166">
        <v>3068080</v>
      </c>
      <c r="J33" s="166">
        <v>457826</v>
      </c>
      <c r="K33" s="166">
        <v>43000</v>
      </c>
      <c r="L33" s="166"/>
      <c r="M33" s="166">
        <v>2567254</v>
      </c>
      <c r="N33" s="166">
        <v>0</v>
      </c>
      <c r="O33" s="166">
        <v>0</v>
      </c>
      <c r="P33" s="166">
        <v>0</v>
      </c>
      <c r="Q33" s="166"/>
      <c r="R33" s="166">
        <v>32592021</v>
      </c>
      <c r="S33" s="166">
        <v>35159275</v>
      </c>
      <c r="T33" s="156">
        <f t="shared" si="1"/>
        <v>0.16323759484759198</v>
      </c>
      <c r="U33" s="118" t="s">
        <v>10</v>
      </c>
      <c r="V33" s="124" t="s">
        <v>116</v>
      </c>
      <c r="W33" s="126">
        <v>2660829</v>
      </c>
      <c r="X33" s="126">
        <f t="shared" si="2"/>
        <v>32772954</v>
      </c>
      <c r="Y33" s="116"/>
      <c r="Z33" s="15"/>
      <c r="AA33" s="18"/>
      <c r="AB33" s="38"/>
      <c r="AL33" s="14"/>
      <c r="AN33" s="19" t="s">
        <v>148</v>
      </c>
      <c r="AO33" s="19">
        <v>8315862</v>
      </c>
      <c r="AP33" s="57">
        <f t="shared" si="3"/>
        <v>-27117921</v>
      </c>
    </row>
    <row r="34" spans="1:42" s="19" customFormat="1" ht="24.75" customHeight="1">
      <c r="A34" s="148" t="s">
        <v>12</v>
      </c>
      <c r="B34" s="162" t="s">
        <v>194</v>
      </c>
      <c r="C34" s="168">
        <v>87866855</v>
      </c>
      <c r="D34" s="168">
        <v>65456154</v>
      </c>
      <c r="E34" s="168">
        <v>22410701</v>
      </c>
      <c r="F34" s="168">
        <v>15795076</v>
      </c>
      <c r="G34" s="168">
        <v>0</v>
      </c>
      <c r="H34" s="168">
        <v>72071779</v>
      </c>
      <c r="I34" s="168">
        <v>42525050</v>
      </c>
      <c r="J34" s="168">
        <v>5210100</v>
      </c>
      <c r="K34" s="168">
        <v>717694</v>
      </c>
      <c r="L34" s="168">
        <v>16706</v>
      </c>
      <c r="M34" s="168">
        <v>12562239</v>
      </c>
      <c r="N34" s="168">
        <v>0</v>
      </c>
      <c r="O34" s="168">
        <v>23368224</v>
      </c>
      <c r="P34" s="168">
        <v>0</v>
      </c>
      <c r="Q34" s="168">
        <v>650087</v>
      </c>
      <c r="R34" s="168">
        <v>29546729</v>
      </c>
      <c r="S34" s="168">
        <v>66127279</v>
      </c>
      <c r="T34" s="156">
        <f t="shared" si="1"/>
        <v>0.13978819542834164</v>
      </c>
      <c r="U34" s="118"/>
      <c r="V34" s="124"/>
      <c r="W34" s="126"/>
      <c r="X34" s="126"/>
      <c r="Y34" s="116"/>
      <c r="Z34" s="15"/>
      <c r="AA34" s="18"/>
      <c r="AB34" s="38"/>
      <c r="AL34" s="14"/>
      <c r="AN34" s="19" t="s">
        <v>137</v>
      </c>
      <c r="AO34" s="19">
        <v>208150</v>
      </c>
      <c r="AP34" s="57">
        <f t="shared" si="3"/>
        <v>-65248004</v>
      </c>
    </row>
    <row r="35" spans="1:42" s="20" customFormat="1" ht="24.75" customHeight="1" hidden="1">
      <c r="A35" s="150" t="s">
        <v>7</v>
      </c>
      <c r="B35" s="163" t="s">
        <v>91</v>
      </c>
      <c r="C35" s="166">
        <v>885396</v>
      </c>
      <c r="D35" s="166">
        <v>621370</v>
      </c>
      <c r="E35" s="166">
        <v>264026</v>
      </c>
      <c r="F35" s="166"/>
      <c r="G35" s="166"/>
      <c r="H35" s="166">
        <v>885396</v>
      </c>
      <c r="I35" s="166">
        <v>280726</v>
      </c>
      <c r="J35" s="166">
        <v>278667</v>
      </c>
      <c r="K35" s="166"/>
      <c r="L35" s="166"/>
      <c r="M35" s="166">
        <v>2059</v>
      </c>
      <c r="N35" s="166"/>
      <c r="O35" s="166"/>
      <c r="P35" s="166"/>
      <c r="Q35" s="166"/>
      <c r="R35" s="166">
        <v>604670</v>
      </c>
      <c r="S35" s="166">
        <v>606729</v>
      </c>
      <c r="T35" s="156">
        <f t="shared" si="1"/>
        <v>0.9926654460220998</v>
      </c>
      <c r="U35" s="118" t="s">
        <v>24</v>
      </c>
      <c r="V35" s="124" t="s">
        <v>73</v>
      </c>
      <c r="W35" s="126">
        <v>10152231</v>
      </c>
      <c r="X35" s="126">
        <f t="shared" si="2"/>
        <v>-9530861</v>
      </c>
      <c r="Y35" s="116"/>
      <c r="Z35" s="15">
        <v>0</v>
      </c>
      <c r="AA35" s="18"/>
      <c r="AB35" s="38"/>
      <c r="AL35" s="14"/>
      <c r="AN35" s="20" t="s">
        <v>138</v>
      </c>
      <c r="AO35" s="20">
        <v>5145418</v>
      </c>
      <c r="AP35" s="57">
        <f t="shared" si="3"/>
        <v>4524048</v>
      </c>
    </row>
    <row r="36" spans="1:42" s="17" customFormat="1" ht="24.75" customHeight="1" hidden="1">
      <c r="A36" s="150" t="s">
        <v>8</v>
      </c>
      <c r="B36" s="163" t="s">
        <v>92</v>
      </c>
      <c r="C36" s="166">
        <v>1115020</v>
      </c>
      <c r="D36" s="166">
        <v>747008</v>
      </c>
      <c r="E36" s="166">
        <v>368012</v>
      </c>
      <c r="F36" s="166">
        <v>11200</v>
      </c>
      <c r="G36" s="166"/>
      <c r="H36" s="166">
        <v>1103820</v>
      </c>
      <c r="I36" s="166">
        <v>520192</v>
      </c>
      <c r="J36" s="166">
        <v>325638</v>
      </c>
      <c r="K36" s="166">
        <v>10000</v>
      </c>
      <c r="L36" s="166"/>
      <c r="M36" s="166">
        <v>184554</v>
      </c>
      <c r="N36" s="166"/>
      <c r="O36" s="166"/>
      <c r="P36" s="166"/>
      <c r="Q36" s="166"/>
      <c r="R36" s="166">
        <v>583628</v>
      </c>
      <c r="S36" s="166">
        <v>768182</v>
      </c>
      <c r="T36" s="156">
        <f t="shared" si="1"/>
        <v>0.6452194574311023</v>
      </c>
      <c r="U36" s="118" t="s">
        <v>12</v>
      </c>
      <c r="V36" s="123" t="s">
        <v>148</v>
      </c>
      <c r="W36" s="127">
        <v>8315862</v>
      </c>
      <c r="X36" s="126">
        <f t="shared" si="2"/>
        <v>-7568854</v>
      </c>
      <c r="Y36" s="117"/>
      <c r="Z36" s="15">
        <f>+C36-F36-G36-H36</f>
        <v>0</v>
      </c>
      <c r="AA36" s="16"/>
      <c r="AB36" s="38">
        <f>C36-F36-G36-H36</f>
        <v>0</v>
      </c>
      <c r="AK36" s="17">
        <v>8315862</v>
      </c>
      <c r="AL36" s="14">
        <f>AK36-D36</f>
        <v>7568854</v>
      </c>
      <c r="AN36" s="136" t="s">
        <v>148</v>
      </c>
      <c r="AO36" s="136">
        <v>8315862</v>
      </c>
      <c r="AP36" s="57">
        <f t="shared" si="3"/>
        <v>7568854</v>
      </c>
    </row>
    <row r="37" spans="1:42" s="18" customFormat="1" ht="24.75" customHeight="1" hidden="1">
      <c r="A37" s="150" t="s">
        <v>9</v>
      </c>
      <c r="B37" s="163" t="s">
        <v>93</v>
      </c>
      <c r="C37" s="166">
        <v>64180437</v>
      </c>
      <c r="D37" s="166">
        <v>36637586</v>
      </c>
      <c r="E37" s="166">
        <v>27542851</v>
      </c>
      <c r="F37" s="166">
        <v>0</v>
      </c>
      <c r="G37" s="166"/>
      <c r="H37" s="166">
        <v>64180437</v>
      </c>
      <c r="I37" s="166">
        <v>62008997</v>
      </c>
      <c r="J37" s="166">
        <v>19611029</v>
      </c>
      <c r="K37" s="166">
        <v>0</v>
      </c>
      <c r="L37" s="166">
        <v>0</v>
      </c>
      <c r="M37" s="166">
        <v>41772996</v>
      </c>
      <c r="N37" s="166"/>
      <c r="O37" s="166"/>
      <c r="P37" s="166"/>
      <c r="Q37" s="166">
        <v>624972</v>
      </c>
      <c r="R37" s="166">
        <v>2171440</v>
      </c>
      <c r="S37" s="166">
        <v>44569408</v>
      </c>
      <c r="T37" s="156">
        <f t="shared" si="1"/>
        <v>0.31626102579920784</v>
      </c>
      <c r="U37" s="118" t="s">
        <v>7</v>
      </c>
      <c r="V37" s="125" t="s">
        <v>137</v>
      </c>
      <c r="W37" s="126">
        <v>208150</v>
      </c>
      <c r="X37" s="126">
        <f t="shared" si="2"/>
        <v>36429436</v>
      </c>
      <c r="Y37" s="116"/>
      <c r="Z37" s="28"/>
      <c r="AA37" s="29"/>
      <c r="AB37" s="39"/>
      <c r="AL37" s="14"/>
      <c r="AN37" s="18" t="s">
        <v>165</v>
      </c>
      <c r="AO37" s="18">
        <v>4127407</v>
      </c>
      <c r="AP37" s="57">
        <f t="shared" si="3"/>
        <v>-32510179</v>
      </c>
    </row>
    <row r="38" spans="1:42" s="19" customFormat="1" ht="24.75" customHeight="1" hidden="1">
      <c r="A38" s="150" t="s">
        <v>10</v>
      </c>
      <c r="B38" s="163" t="s">
        <v>94</v>
      </c>
      <c r="C38" s="166">
        <v>11855216</v>
      </c>
      <c r="D38" s="166">
        <v>7643671</v>
      </c>
      <c r="E38" s="166">
        <v>4211545</v>
      </c>
      <c r="F38" s="166">
        <v>16800</v>
      </c>
      <c r="G38" s="166"/>
      <c r="H38" s="166">
        <v>11838416</v>
      </c>
      <c r="I38" s="166">
        <v>7075469</v>
      </c>
      <c r="J38" s="166">
        <v>755177</v>
      </c>
      <c r="K38" s="166">
        <v>0</v>
      </c>
      <c r="L38" s="166">
        <v>0</v>
      </c>
      <c r="M38" s="166">
        <v>6320292</v>
      </c>
      <c r="N38" s="166"/>
      <c r="O38" s="166"/>
      <c r="P38" s="166"/>
      <c r="Q38" s="166"/>
      <c r="R38" s="166">
        <v>4762947</v>
      </c>
      <c r="S38" s="166">
        <v>11083239</v>
      </c>
      <c r="T38" s="156">
        <f t="shared" si="1"/>
        <v>0.1067317233670305</v>
      </c>
      <c r="U38" s="118" t="s">
        <v>8</v>
      </c>
      <c r="V38" s="125" t="s">
        <v>138</v>
      </c>
      <c r="W38" s="126">
        <v>5145418</v>
      </c>
      <c r="X38" s="126">
        <f t="shared" si="2"/>
        <v>2498253</v>
      </c>
      <c r="Y38" s="116"/>
      <c r="Z38" s="28"/>
      <c r="AA38" s="29"/>
      <c r="AB38" s="39"/>
      <c r="AL38" s="14"/>
      <c r="AN38" s="19" t="s">
        <v>166</v>
      </c>
      <c r="AO38" s="19">
        <v>179835</v>
      </c>
      <c r="AP38" s="57">
        <f t="shared" si="3"/>
        <v>-7463836</v>
      </c>
    </row>
    <row r="39" spans="1:42" s="19" customFormat="1" ht="24.75" customHeight="1" hidden="1">
      <c r="A39" s="150" t="s">
        <v>24</v>
      </c>
      <c r="B39" s="163" t="s">
        <v>174</v>
      </c>
      <c r="C39" s="166">
        <v>1106371</v>
      </c>
      <c r="D39" s="166">
        <v>952144</v>
      </c>
      <c r="E39" s="166">
        <v>154227</v>
      </c>
      <c r="F39" s="166"/>
      <c r="G39" s="166"/>
      <c r="H39" s="166">
        <v>1106371</v>
      </c>
      <c r="I39" s="166">
        <v>514326</v>
      </c>
      <c r="J39" s="166">
        <v>103882</v>
      </c>
      <c r="K39" s="166">
        <v>5400</v>
      </c>
      <c r="L39" s="166"/>
      <c r="M39" s="166">
        <v>379929</v>
      </c>
      <c r="N39" s="166"/>
      <c r="O39" s="166"/>
      <c r="P39" s="166"/>
      <c r="Q39" s="166">
        <v>25115</v>
      </c>
      <c r="R39" s="166">
        <v>592045</v>
      </c>
      <c r="S39" s="166">
        <v>997089</v>
      </c>
      <c r="T39" s="156">
        <f t="shared" si="1"/>
        <v>0.21247613381396235</v>
      </c>
      <c r="U39" s="118"/>
      <c r="V39" s="125"/>
      <c r="W39" s="126"/>
      <c r="X39" s="126"/>
      <c r="Y39" s="116"/>
      <c r="Z39" s="28"/>
      <c r="AA39" s="29"/>
      <c r="AB39" s="39"/>
      <c r="AL39" s="14"/>
      <c r="AN39" s="19" t="s">
        <v>140</v>
      </c>
      <c r="AO39" s="19">
        <v>1025373</v>
      </c>
      <c r="AP39" s="57">
        <f t="shared" si="3"/>
        <v>73229</v>
      </c>
    </row>
    <row r="40" spans="1:42" s="19" customFormat="1" ht="24.75" customHeight="1" hidden="1">
      <c r="A40" s="150" t="s">
        <v>25</v>
      </c>
      <c r="B40" s="163" t="s">
        <v>95</v>
      </c>
      <c r="C40" s="166">
        <v>27592886</v>
      </c>
      <c r="D40" s="166">
        <v>27171932</v>
      </c>
      <c r="E40" s="166">
        <v>420954</v>
      </c>
      <c r="F40" s="166">
        <v>8602</v>
      </c>
      <c r="G40" s="166"/>
      <c r="H40" s="166">
        <v>27584284</v>
      </c>
      <c r="I40" s="166">
        <v>26319654</v>
      </c>
      <c r="J40" s="166">
        <v>173297</v>
      </c>
      <c r="K40" s="166"/>
      <c r="L40" s="166"/>
      <c r="M40" s="166">
        <v>26146357</v>
      </c>
      <c r="N40" s="166"/>
      <c r="O40" s="166"/>
      <c r="P40" s="166"/>
      <c r="Q40" s="166"/>
      <c r="R40" s="166">
        <v>1264630</v>
      </c>
      <c r="S40" s="166">
        <v>27410987</v>
      </c>
      <c r="T40" s="156">
        <f t="shared" si="1"/>
        <v>0.006584319079574527</v>
      </c>
      <c r="U40" s="118" t="s">
        <v>9</v>
      </c>
      <c r="V40" s="125" t="s">
        <v>139</v>
      </c>
      <c r="W40" s="126">
        <v>2962294</v>
      </c>
      <c r="X40" s="126">
        <f t="shared" si="2"/>
        <v>24209638</v>
      </c>
      <c r="Y40" s="116"/>
      <c r="Z40" s="28"/>
      <c r="AA40" s="29"/>
      <c r="AB40" s="39"/>
      <c r="AL40" s="14"/>
      <c r="AN40" s="19" t="s">
        <v>134</v>
      </c>
      <c r="AO40" s="19">
        <v>2160857</v>
      </c>
      <c r="AP40" s="57">
        <f t="shared" si="3"/>
        <v>-25011075</v>
      </c>
    </row>
    <row r="41" spans="1:42" s="17" customFormat="1" ht="24.75" customHeight="1">
      <c r="A41" s="148" t="s">
        <v>56</v>
      </c>
      <c r="B41" s="162" t="s">
        <v>179</v>
      </c>
      <c r="C41" s="168">
        <v>21077470</v>
      </c>
      <c r="D41" s="168">
        <v>13112771</v>
      </c>
      <c r="E41" s="168">
        <v>7964699</v>
      </c>
      <c r="F41" s="168">
        <v>154980</v>
      </c>
      <c r="G41" s="168">
        <v>0</v>
      </c>
      <c r="H41" s="168">
        <v>20922490</v>
      </c>
      <c r="I41" s="168">
        <v>7723538</v>
      </c>
      <c r="J41" s="168">
        <v>1432676</v>
      </c>
      <c r="K41" s="168">
        <v>530403</v>
      </c>
      <c r="L41" s="168">
        <v>0</v>
      </c>
      <c r="M41" s="168">
        <v>5760459</v>
      </c>
      <c r="N41" s="168">
        <v>0</v>
      </c>
      <c r="O41" s="168">
        <v>0</v>
      </c>
      <c r="P41" s="168">
        <v>0</v>
      </c>
      <c r="Q41" s="168">
        <v>0</v>
      </c>
      <c r="R41" s="168">
        <v>13198952</v>
      </c>
      <c r="S41" s="168">
        <v>18959411</v>
      </c>
      <c r="T41" s="156">
        <f t="shared" si="1"/>
        <v>0.25416836170159324</v>
      </c>
      <c r="U41" s="118" t="s">
        <v>56</v>
      </c>
      <c r="V41" s="123" t="s">
        <v>165</v>
      </c>
      <c r="W41" s="127">
        <v>4127407</v>
      </c>
      <c r="X41" s="126">
        <f t="shared" si="2"/>
        <v>8985364</v>
      </c>
      <c r="Y41" s="117"/>
      <c r="Z41" s="15">
        <f>+C41-F41-G41-H41</f>
        <v>0</v>
      </c>
      <c r="AA41" s="16"/>
      <c r="AB41" s="38">
        <f>C41-F41-G41-H41</f>
        <v>0</v>
      </c>
      <c r="AK41" s="17">
        <v>4127407</v>
      </c>
      <c r="AL41" s="14">
        <f>AK41-D41</f>
        <v>-8985364</v>
      </c>
      <c r="AN41" s="137" t="s">
        <v>165</v>
      </c>
      <c r="AO41" s="137">
        <v>4127407</v>
      </c>
      <c r="AP41" s="57">
        <f t="shared" si="3"/>
        <v>-8985364</v>
      </c>
    </row>
    <row r="42" spans="1:42" s="18" customFormat="1" ht="24.75" customHeight="1" hidden="1">
      <c r="A42" s="150" t="s">
        <v>7</v>
      </c>
      <c r="B42" s="163" t="s">
        <v>142</v>
      </c>
      <c r="C42" s="166">
        <v>408397</v>
      </c>
      <c r="D42" s="166">
        <v>209189</v>
      </c>
      <c r="E42" s="166">
        <v>199208</v>
      </c>
      <c r="F42" s="166">
        <v>0</v>
      </c>
      <c r="G42" s="166">
        <v>0</v>
      </c>
      <c r="H42" s="166">
        <v>408397</v>
      </c>
      <c r="I42" s="166">
        <v>301457</v>
      </c>
      <c r="J42" s="166">
        <v>31294</v>
      </c>
      <c r="K42" s="166">
        <v>3660</v>
      </c>
      <c r="L42" s="166">
        <v>0</v>
      </c>
      <c r="M42" s="166">
        <v>266503</v>
      </c>
      <c r="N42" s="166">
        <v>0</v>
      </c>
      <c r="O42" s="166">
        <v>0</v>
      </c>
      <c r="P42" s="166">
        <v>0</v>
      </c>
      <c r="Q42" s="166">
        <v>0</v>
      </c>
      <c r="R42" s="166">
        <v>106940</v>
      </c>
      <c r="S42" s="166">
        <v>373443</v>
      </c>
      <c r="T42" s="156">
        <f t="shared" si="1"/>
        <v>0.11595020185300059</v>
      </c>
      <c r="U42" s="118" t="s">
        <v>7</v>
      </c>
      <c r="V42" s="124" t="s">
        <v>166</v>
      </c>
      <c r="W42" s="126">
        <v>179835</v>
      </c>
      <c r="X42" s="126">
        <f t="shared" si="2"/>
        <v>29354</v>
      </c>
      <c r="Y42" s="116"/>
      <c r="Z42" s="28"/>
      <c r="AA42" s="29"/>
      <c r="AB42" s="39"/>
      <c r="AL42" s="14"/>
      <c r="AN42" s="18" t="s">
        <v>157</v>
      </c>
      <c r="AO42" s="18">
        <v>6536096</v>
      </c>
      <c r="AP42" s="57">
        <f t="shared" si="3"/>
        <v>6326907</v>
      </c>
    </row>
    <row r="43" spans="1:42" s="19" customFormat="1" ht="24.75" customHeight="1" hidden="1">
      <c r="A43" s="150" t="s">
        <v>8</v>
      </c>
      <c r="B43" s="163" t="s">
        <v>135</v>
      </c>
      <c r="C43" s="166">
        <v>2935958</v>
      </c>
      <c r="D43" s="166">
        <v>2375470</v>
      </c>
      <c r="E43" s="166">
        <v>560488</v>
      </c>
      <c r="F43" s="166">
        <v>0</v>
      </c>
      <c r="G43" s="166">
        <v>0</v>
      </c>
      <c r="H43" s="166">
        <v>2935958</v>
      </c>
      <c r="I43" s="166">
        <v>1355238</v>
      </c>
      <c r="J43" s="166">
        <v>607164</v>
      </c>
      <c r="K43" s="166">
        <v>5000</v>
      </c>
      <c r="L43" s="166">
        <v>0</v>
      </c>
      <c r="M43" s="166">
        <v>743074</v>
      </c>
      <c r="N43" s="166">
        <v>0</v>
      </c>
      <c r="O43" s="166">
        <v>0</v>
      </c>
      <c r="P43" s="166">
        <v>0</v>
      </c>
      <c r="Q43" s="166">
        <v>0</v>
      </c>
      <c r="R43" s="166">
        <v>1580720</v>
      </c>
      <c r="S43" s="166">
        <v>2323794</v>
      </c>
      <c r="T43" s="156">
        <f t="shared" si="1"/>
        <v>0.45170221023908713</v>
      </c>
      <c r="U43" s="118" t="s">
        <v>8</v>
      </c>
      <c r="V43" s="124" t="s">
        <v>140</v>
      </c>
      <c r="W43" s="126">
        <v>1025373</v>
      </c>
      <c r="X43" s="126">
        <f t="shared" si="2"/>
        <v>1350097</v>
      </c>
      <c r="Y43" s="116"/>
      <c r="Z43" s="28"/>
      <c r="AA43" s="29"/>
      <c r="AB43" s="39"/>
      <c r="AL43" s="14"/>
      <c r="AN43" s="19" t="s">
        <v>74</v>
      </c>
      <c r="AO43" s="19">
        <v>4617749</v>
      </c>
      <c r="AP43" s="57">
        <f t="shared" si="3"/>
        <v>2242279</v>
      </c>
    </row>
    <row r="44" spans="1:42" s="19" customFormat="1" ht="24.75" customHeight="1" hidden="1">
      <c r="A44" s="150" t="s">
        <v>9</v>
      </c>
      <c r="B44" s="163" t="s">
        <v>136</v>
      </c>
      <c r="C44" s="166">
        <v>7822701.515</v>
      </c>
      <c r="D44" s="166">
        <v>7026130.515</v>
      </c>
      <c r="E44" s="166">
        <v>796571</v>
      </c>
      <c r="F44" s="166">
        <v>0</v>
      </c>
      <c r="G44" s="166">
        <v>0</v>
      </c>
      <c r="H44" s="166">
        <v>7822701.515</v>
      </c>
      <c r="I44" s="166">
        <v>2369865.8449999997</v>
      </c>
      <c r="J44" s="166">
        <v>295511</v>
      </c>
      <c r="K44" s="166">
        <v>0</v>
      </c>
      <c r="L44" s="166">
        <v>0</v>
      </c>
      <c r="M44" s="166">
        <v>2074354.845</v>
      </c>
      <c r="N44" s="166">
        <v>0</v>
      </c>
      <c r="O44" s="166">
        <v>0</v>
      </c>
      <c r="P44" s="166">
        <v>0</v>
      </c>
      <c r="Q44" s="166">
        <v>0</v>
      </c>
      <c r="R44" s="166">
        <v>5452835.67</v>
      </c>
      <c r="S44" s="166">
        <v>7527190.515</v>
      </c>
      <c r="T44" s="156">
        <f t="shared" si="1"/>
        <v>0.12469524408880624</v>
      </c>
      <c r="U44" s="118" t="s">
        <v>9</v>
      </c>
      <c r="V44" s="124" t="s">
        <v>134</v>
      </c>
      <c r="W44" s="126">
        <v>2160857</v>
      </c>
      <c r="X44" s="126">
        <f t="shared" si="2"/>
        <v>4865273.515</v>
      </c>
      <c r="Y44" s="116"/>
      <c r="Z44" s="28"/>
      <c r="AA44" s="29"/>
      <c r="AB44" s="39"/>
      <c r="AL44" s="14"/>
      <c r="AN44" s="19" t="s">
        <v>75</v>
      </c>
      <c r="AO44" s="19">
        <v>491374</v>
      </c>
      <c r="AP44" s="57">
        <f t="shared" si="3"/>
        <v>-6534756.515</v>
      </c>
    </row>
    <row r="45" spans="1:42" s="19" customFormat="1" ht="24.75" customHeight="1" hidden="1">
      <c r="A45" s="150" t="s">
        <v>10</v>
      </c>
      <c r="B45" s="163" t="s">
        <v>143</v>
      </c>
      <c r="C45" s="166">
        <v>4971471</v>
      </c>
      <c r="D45" s="166">
        <v>4618636</v>
      </c>
      <c r="E45" s="166">
        <v>352835</v>
      </c>
      <c r="F45" s="166">
        <v>37100</v>
      </c>
      <c r="G45" s="166">
        <v>0</v>
      </c>
      <c r="H45" s="166">
        <v>4934371</v>
      </c>
      <c r="I45" s="166">
        <v>4683807</v>
      </c>
      <c r="J45" s="166">
        <v>357768</v>
      </c>
      <c r="K45" s="166">
        <v>15500</v>
      </c>
      <c r="L45" s="166">
        <v>0</v>
      </c>
      <c r="M45" s="166">
        <v>4310539</v>
      </c>
      <c r="N45" s="166">
        <v>0</v>
      </c>
      <c r="O45" s="166">
        <v>0</v>
      </c>
      <c r="P45" s="166">
        <v>0</v>
      </c>
      <c r="Q45" s="166">
        <v>0</v>
      </c>
      <c r="R45" s="166">
        <v>250564</v>
      </c>
      <c r="S45" s="166">
        <v>4561103</v>
      </c>
      <c r="T45" s="156">
        <f t="shared" si="1"/>
        <v>0.07969329223001716</v>
      </c>
      <c r="U45" s="118" t="s">
        <v>10</v>
      </c>
      <c r="V45" s="124" t="s">
        <v>141</v>
      </c>
      <c r="W45" s="126">
        <v>761342</v>
      </c>
      <c r="X45" s="126">
        <f t="shared" si="2"/>
        <v>3857294</v>
      </c>
      <c r="Y45" s="116"/>
      <c r="Z45" s="28"/>
      <c r="AA45" s="29"/>
      <c r="AB45" s="39"/>
      <c r="AL45" s="14"/>
      <c r="AN45" s="19" t="s">
        <v>76</v>
      </c>
      <c r="AO45" s="19">
        <v>1426973</v>
      </c>
      <c r="AP45" s="57">
        <f t="shared" si="3"/>
        <v>-3191663</v>
      </c>
    </row>
    <row r="46" spans="1:42" s="17" customFormat="1" ht="24.75" customHeight="1" hidden="1">
      <c r="A46" s="150" t="s">
        <v>24</v>
      </c>
      <c r="B46" s="163" t="s">
        <v>180</v>
      </c>
      <c r="C46" s="166">
        <v>634886.2</v>
      </c>
      <c r="D46" s="166">
        <v>500429.2</v>
      </c>
      <c r="E46" s="166">
        <v>134457</v>
      </c>
      <c r="F46" s="166">
        <v>0</v>
      </c>
      <c r="G46" s="166">
        <v>0</v>
      </c>
      <c r="H46" s="166">
        <v>634886.2</v>
      </c>
      <c r="I46" s="166">
        <v>490483.2</v>
      </c>
      <c r="J46" s="166">
        <v>71795</v>
      </c>
      <c r="K46" s="166">
        <v>3000</v>
      </c>
      <c r="L46" s="166">
        <v>0</v>
      </c>
      <c r="M46" s="166">
        <v>415688.2</v>
      </c>
      <c r="N46" s="166">
        <v>0</v>
      </c>
      <c r="O46" s="166">
        <v>0</v>
      </c>
      <c r="P46" s="166">
        <v>0</v>
      </c>
      <c r="Q46" s="166">
        <v>0</v>
      </c>
      <c r="R46" s="166">
        <v>144403</v>
      </c>
      <c r="S46" s="166">
        <v>560091.2</v>
      </c>
      <c r="T46" s="156">
        <f t="shared" si="1"/>
        <v>0.15249248088415668</v>
      </c>
      <c r="U46" s="118" t="s">
        <v>57</v>
      </c>
      <c r="V46" s="123" t="s">
        <v>157</v>
      </c>
      <c r="W46" s="127">
        <v>6536096</v>
      </c>
      <c r="X46" s="126">
        <f t="shared" si="2"/>
        <v>-6035666.8</v>
      </c>
      <c r="Y46" s="117"/>
      <c r="Z46" s="15">
        <f>+C46-F46-G46-H46</f>
        <v>0</v>
      </c>
      <c r="AA46" s="16"/>
      <c r="AB46" s="38">
        <f>C46-F46-G46-H46</f>
        <v>0</v>
      </c>
      <c r="AK46" s="17">
        <v>6536096</v>
      </c>
      <c r="AL46" s="14">
        <f>AK46-D46</f>
        <v>6035666.8</v>
      </c>
      <c r="AN46" s="137" t="s">
        <v>157</v>
      </c>
      <c r="AO46" s="137">
        <v>6536096</v>
      </c>
      <c r="AP46" s="57">
        <f t="shared" si="3"/>
        <v>6035666.8</v>
      </c>
    </row>
    <row r="47" spans="1:42" s="18" customFormat="1" ht="24.75" customHeight="1">
      <c r="A47" s="148" t="s">
        <v>57</v>
      </c>
      <c r="B47" s="162" t="s">
        <v>181</v>
      </c>
      <c r="C47" s="168">
        <v>260819267</v>
      </c>
      <c r="D47" s="168">
        <v>187672189</v>
      </c>
      <c r="E47" s="168">
        <v>73147078</v>
      </c>
      <c r="F47" s="168">
        <v>2910009</v>
      </c>
      <c r="G47" s="168">
        <v>0</v>
      </c>
      <c r="H47" s="168">
        <v>257909258</v>
      </c>
      <c r="I47" s="168">
        <v>139576210</v>
      </c>
      <c r="J47" s="168">
        <v>19261780</v>
      </c>
      <c r="K47" s="168">
        <v>18148965</v>
      </c>
      <c r="L47" s="168">
        <v>32178</v>
      </c>
      <c r="M47" s="168">
        <v>102132287</v>
      </c>
      <c r="N47" s="168">
        <v>0</v>
      </c>
      <c r="O47" s="168">
        <v>0</v>
      </c>
      <c r="P47" s="168">
        <v>0</v>
      </c>
      <c r="Q47" s="168">
        <v>1000</v>
      </c>
      <c r="R47" s="168">
        <v>118333048</v>
      </c>
      <c r="S47" s="168">
        <v>220466335</v>
      </c>
      <c r="T47" s="156">
        <f t="shared" si="1"/>
        <v>0.26826149671208294</v>
      </c>
      <c r="U47" s="118" t="s">
        <v>7</v>
      </c>
      <c r="V47" s="124" t="s">
        <v>74</v>
      </c>
      <c r="W47" s="126">
        <v>4617749</v>
      </c>
      <c r="X47" s="126">
        <f t="shared" si="2"/>
        <v>183054440</v>
      </c>
      <c r="Y47" s="116"/>
      <c r="Z47" s="15">
        <v>0</v>
      </c>
      <c r="AB47" s="38"/>
      <c r="AL47" s="14"/>
      <c r="AN47" s="18" t="s">
        <v>77</v>
      </c>
      <c r="AO47" s="18">
        <v>1413512</v>
      </c>
      <c r="AP47" s="57">
        <f t="shared" si="3"/>
        <v>-186258677</v>
      </c>
    </row>
    <row r="48" spans="1:42" s="19" customFormat="1" ht="24.75" customHeight="1" hidden="1">
      <c r="A48" s="150" t="s">
        <v>7</v>
      </c>
      <c r="B48" s="163" t="s">
        <v>77</v>
      </c>
      <c r="C48" s="166">
        <v>1528690</v>
      </c>
      <c r="D48" s="166">
        <v>1413512</v>
      </c>
      <c r="E48" s="166">
        <v>115178</v>
      </c>
      <c r="F48" s="166">
        <v>400</v>
      </c>
      <c r="G48" s="166"/>
      <c r="H48" s="166">
        <v>1528290</v>
      </c>
      <c r="I48" s="166">
        <v>102878</v>
      </c>
      <c r="J48" s="166">
        <v>84991</v>
      </c>
      <c r="K48" s="166">
        <v>0</v>
      </c>
      <c r="L48" s="166">
        <v>0</v>
      </c>
      <c r="M48" s="166">
        <v>17887</v>
      </c>
      <c r="N48" s="166">
        <v>0</v>
      </c>
      <c r="O48" s="166">
        <v>0</v>
      </c>
      <c r="P48" s="166">
        <v>0</v>
      </c>
      <c r="Q48" s="166">
        <v>0</v>
      </c>
      <c r="R48" s="166">
        <v>1425412</v>
      </c>
      <c r="S48" s="166">
        <v>1443299</v>
      </c>
      <c r="T48" s="156">
        <f t="shared" si="1"/>
        <v>0.826133867299131</v>
      </c>
      <c r="U48" s="118" t="s">
        <v>8</v>
      </c>
      <c r="V48" s="124" t="s">
        <v>75</v>
      </c>
      <c r="W48" s="126">
        <v>491374</v>
      </c>
      <c r="X48" s="126">
        <f t="shared" si="2"/>
        <v>922138</v>
      </c>
      <c r="Y48" s="116"/>
      <c r="Z48" s="15">
        <v>0</v>
      </c>
      <c r="AA48" s="18"/>
      <c r="AB48" s="38"/>
      <c r="AL48" s="14"/>
      <c r="AN48" s="19" t="s">
        <v>78</v>
      </c>
      <c r="AO48" s="19">
        <v>16925099</v>
      </c>
      <c r="AP48" s="57">
        <f t="shared" si="3"/>
        <v>15511587</v>
      </c>
    </row>
    <row r="49" spans="1:42" s="19" customFormat="1" ht="24.75" customHeight="1" hidden="1">
      <c r="A49" s="150" t="s">
        <v>8</v>
      </c>
      <c r="B49" s="163" t="s">
        <v>78</v>
      </c>
      <c r="C49" s="166">
        <v>17457767</v>
      </c>
      <c r="D49" s="166">
        <v>15216180</v>
      </c>
      <c r="E49" s="166">
        <v>2241587</v>
      </c>
      <c r="F49" s="166">
        <v>4800</v>
      </c>
      <c r="G49" s="166"/>
      <c r="H49" s="166">
        <v>17452967</v>
      </c>
      <c r="I49" s="166">
        <v>13465435</v>
      </c>
      <c r="J49" s="166">
        <v>2417990</v>
      </c>
      <c r="K49" s="166">
        <v>816227</v>
      </c>
      <c r="L49" s="166">
        <v>12871</v>
      </c>
      <c r="M49" s="166">
        <v>10170163</v>
      </c>
      <c r="N49" s="166">
        <v>0</v>
      </c>
      <c r="O49" s="166">
        <v>48184</v>
      </c>
      <c r="P49" s="166">
        <v>0</v>
      </c>
      <c r="Q49" s="166">
        <v>0</v>
      </c>
      <c r="R49" s="166">
        <v>3987532</v>
      </c>
      <c r="S49" s="166">
        <v>14205879</v>
      </c>
      <c r="T49" s="156">
        <f t="shared" si="1"/>
        <v>0.24114245102367654</v>
      </c>
      <c r="U49" s="118"/>
      <c r="V49" s="124"/>
      <c r="W49" s="126"/>
      <c r="X49" s="126"/>
      <c r="Y49" s="116"/>
      <c r="Z49" s="15"/>
      <c r="AA49" s="18"/>
      <c r="AB49" s="38"/>
      <c r="AL49" s="14"/>
      <c r="AN49" s="19" t="s">
        <v>79</v>
      </c>
      <c r="AO49" s="19">
        <v>6978328</v>
      </c>
      <c r="AP49" s="57">
        <f t="shared" si="3"/>
        <v>-8237852</v>
      </c>
    </row>
    <row r="50" spans="1:42" s="19" customFormat="1" ht="24.75" customHeight="1" hidden="1">
      <c r="A50" s="150" t="s">
        <v>9</v>
      </c>
      <c r="B50" s="163" t="s">
        <v>79</v>
      </c>
      <c r="C50" s="166">
        <v>10150665</v>
      </c>
      <c r="D50" s="166">
        <v>8832517</v>
      </c>
      <c r="E50" s="166">
        <v>1318148</v>
      </c>
      <c r="F50" s="166">
        <v>77105</v>
      </c>
      <c r="G50" s="166"/>
      <c r="H50" s="166">
        <v>10073560</v>
      </c>
      <c r="I50" s="166">
        <v>9639774</v>
      </c>
      <c r="J50" s="166">
        <v>4903517</v>
      </c>
      <c r="K50" s="166">
        <v>0</v>
      </c>
      <c r="L50" s="166">
        <v>0</v>
      </c>
      <c r="M50" s="166">
        <v>4735957</v>
      </c>
      <c r="N50" s="166">
        <v>0</v>
      </c>
      <c r="O50" s="166">
        <v>0</v>
      </c>
      <c r="P50" s="166">
        <v>0</v>
      </c>
      <c r="Q50" s="166">
        <v>300</v>
      </c>
      <c r="R50" s="166">
        <v>433786</v>
      </c>
      <c r="S50" s="166">
        <v>5170043</v>
      </c>
      <c r="T50" s="156">
        <f t="shared" si="1"/>
        <v>0.5086755145919396</v>
      </c>
      <c r="U50" s="118"/>
      <c r="V50" s="124"/>
      <c r="W50" s="126"/>
      <c r="X50" s="126"/>
      <c r="Y50" s="116"/>
      <c r="Z50" s="15"/>
      <c r="AA50" s="18"/>
      <c r="AB50" s="38"/>
      <c r="AL50" s="14"/>
      <c r="AN50" s="19" t="s">
        <v>82</v>
      </c>
      <c r="AO50" s="19">
        <v>35170910</v>
      </c>
      <c r="AP50" s="57">
        <f t="shared" si="3"/>
        <v>26338393</v>
      </c>
    </row>
    <row r="51" spans="1:42" s="19" customFormat="1" ht="24.75" customHeight="1" hidden="1">
      <c r="A51" s="150" t="s">
        <v>10</v>
      </c>
      <c r="B51" s="163" t="s">
        <v>82</v>
      </c>
      <c r="C51" s="166">
        <v>39152701</v>
      </c>
      <c r="D51" s="166">
        <v>29731055</v>
      </c>
      <c r="E51" s="166">
        <v>9421646</v>
      </c>
      <c r="F51" s="166">
        <v>255071</v>
      </c>
      <c r="G51" s="166"/>
      <c r="H51" s="166">
        <v>38897630</v>
      </c>
      <c r="I51" s="166">
        <v>24315195</v>
      </c>
      <c r="J51" s="166">
        <v>2613206</v>
      </c>
      <c r="K51" s="166">
        <v>9877611</v>
      </c>
      <c r="L51" s="166">
        <v>0</v>
      </c>
      <c r="M51" s="166">
        <v>11747044</v>
      </c>
      <c r="N51" s="166">
        <v>0</v>
      </c>
      <c r="O51" s="166">
        <v>77334</v>
      </c>
      <c r="P51" s="166">
        <v>0</v>
      </c>
      <c r="Q51" s="166">
        <v>0</v>
      </c>
      <c r="R51" s="166">
        <v>14582435</v>
      </c>
      <c r="S51" s="166">
        <v>26406813</v>
      </c>
      <c r="T51" s="156">
        <f t="shared" si="1"/>
        <v>0.5137041672912761</v>
      </c>
      <c r="U51" s="118" t="s">
        <v>9</v>
      </c>
      <c r="V51" s="124" t="s">
        <v>76</v>
      </c>
      <c r="W51" s="126">
        <v>1426973</v>
      </c>
      <c r="X51" s="126">
        <f t="shared" si="2"/>
        <v>28304082</v>
      </c>
      <c r="Y51" s="116"/>
      <c r="Z51" s="15">
        <v>0</v>
      </c>
      <c r="AA51" s="18"/>
      <c r="AB51" s="38"/>
      <c r="AL51" s="14"/>
      <c r="AN51" s="19" t="s">
        <v>80</v>
      </c>
      <c r="AO51" s="19">
        <v>13965321</v>
      </c>
      <c r="AP51" s="57">
        <f t="shared" si="3"/>
        <v>-15765734</v>
      </c>
    </row>
    <row r="52" spans="1:42" s="17" customFormat="1" ht="24.75" customHeight="1" hidden="1">
      <c r="A52" s="150" t="s">
        <v>24</v>
      </c>
      <c r="B52" s="163" t="s">
        <v>80</v>
      </c>
      <c r="C52" s="166">
        <v>121750276</v>
      </c>
      <c r="D52" s="166">
        <v>11881184</v>
      </c>
      <c r="E52" s="166">
        <v>109869092</v>
      </c>
      <c r="F52" s="166">
        <v>45203584</v>
      </c>
      <c r="G52" s="166"/>
      <c r="H52" s="166">
        <v>76546692</v>
      </c>
      <c r="I52" s="166">
        <v>73112506</v>
      </c>
      <c r="J52" s="166">
        <v>3416713</v>
      </c>
      <c r="K52" s="166">
        <v>774223</v>
      </c>
      <c r="L52" s="166">
        <v>0</v>
      </c>
      <c r="M52" s="166">
        <v>68921270</v>
      </c>
      <c r="N52" s="166">
        <v>0</v>
      </c>
      <c r="O52" s="166">
        <v>0</v>
      </c>
      <c r="P52" s="166">
        <v>0</v>
      </c>
      <c r="Q52" s="166">
        <v>300</v>
      </c>
      <c r="R52" s="166">
        <v>3434186</v>
      </c>
      <c r="S52" s="166">
        <v>72355756</v>
      </c>
      <c r="T52" s="156">
        <f t="shared" si="1"/>
        <v>0.05732173918371776</v>
      </c>
      <c r="U52" s="118" t="s">
        <v>58</v>
      </c>
      <c r="V52" s="123" t="s">
        <v>158</v>
      </c>
      <c r="W52" s="127">
        <v>108520603</v>
      </c>
      <c r="X52" s="126">
        <f t="shared" si="2"/>
        <v>-96639419</v>
      </c>
      <c r="Y52" s="117"/>
      <c r="Z52" s="15">
        <f>+C52-F52-G52-H52</f>
        <v>0</v>
      </c>
      <c r="AA52" s="16"/>
      <c r="AB52" s="38">
        <f>C52-F52-G52-H52</f>
        <v>0</v>
      </c>
      <c r="AK52" s="17">
        <v>108520603</v>
      </c>
      <c r="AL52" s="14">
        <f>AK52-D52</f>
        <v>96639419</v>
      </c>
      <c r="AN52" s="138" t="s">
        <v>158</v>
      </c>
      <c r="AO52" s="138">
        <v>108520603</v>
      </c>
      <c r="AP52" s="57">
        <f t="shared" si="3"/>
        <v>96639419</v>
      </c>
    </row>
    <row r="53" spans="1:42" s="18" customFormat="1" ht="24.75" customHeight="1" hidden="1">
      <c r="A53" s="150" t="s">
        <v>25</v>
      </c>
      <c r="B53" s="163" t="s">
        <v>81</v>
      </c>
      <c r="C53" s="166">
        <v>15469023</v>
      </c>
      <c r="D53" s="166">
        <v>15024305</v>
      </c>
      <c r="E53" s="166">
        <v>444718</v>
      </c>
      <c r="F53" s="166">
        <v>13042</v>
      </c>
      <c r="G53" s="166"/>
      <c r="H53" s="166">
        <v>15455981</v>
      </c>
      <c r="I53" s="166">
        <v>11436942</v>
      </c>
      <c r="J53" s="166">
        <v>279212</v>
      </c>
      <c r="K53" s="166">
        <v>221100</v>
      </c>
      <c r="L53" s="166">
        <v>6242</v>
      </c>
      <c r="M53" s="166">
        <v>10930388</v>
      </c>
      <c r="N53" s="166">
        <v>0</v>
      </c>
      <c r="O53" s="166">
        <v>0</v>
      </c>
      <c r="P53" s="166">
        <v>0</v>
      </c>
      <c r="Q53" s="166">
        <v>0</v>
      </c>
      <c r="R53" s="166">
        <v>4019039</v>
      </c>
      <c r="S53" s="166">
        <v>14949427</v>
      </c>
      <c r="T53" s="156">
        <f t="shared" si="1"/>
        <v>0.04429103513858862</v>
      </c>
      <c r="U53" s="118" t="s">
        <v>7</v>
      </c>
      <c r="V53" s="124" t="s">
        <v>77</v>
      </c>
      <c r="W53" s="126">
        <v>1413512</v>
      </c>
      <c r="X53" s="126">
        <f t="shared" si="2"/>
        <v>13610793</v>
      </c>
      <c r="Y53" s="116"/>
      <c r="Z53" s="40"/>
      <c r="AA53" s="41"/>
      <c r="AB53" s="42"/>
      <c r="AL53" s="14"/>
      <c r="AN53" s="18" t="s">
        <v>83</v>
      </c>
      <c r="AO53" s="18">
        <v>11816837</v>
      </c>
      <c r="AP53" s="57">
        <f t="shared" si="3"/>
        <v>-3207468</v>
      </c>
    </row>
    <row r="54" spans="1:42" s="31" customFormat="1" ht="24.75" customHeight="1" hidden="1">
      <c r="A54" s="150" t="s">
        <v>26</v>
      </c>
      <c r="B54" s="163" t="s">
        <v>83</v>
      </c>
      <c r="C54" s="166">
        <v>30227589</v>
      </c>
      <c r="D54" s="166">
        <v>14850225</v>
      </c>
      <c r="E54" s="166">
        <v>15377364</v>
      </c>
      <c r="F54" s="166">
        <v>21000</v>
      </c>
      <c r="G54" s="166"/>
      <c r="H54" s="166">
        <v>30206589</v>
      </c>
      <c r="I54" s="166">
        <v>28131044</v>
      </c>
      <c r="J54" s="166">
        <v>826958</v>
      </c>
      <c r="K54" s="166">
        <v>200138</v>
      </c>
      <c r="L54" s="166">
        <v>0</v>
      </c>
      <c r="M54" s="166">
        <v>27103948</v>
      </c>
      <c r="N54" s="166">
        <v>0</v>
      </c>
      <c r="O54" s="166">
        <v>0</v>
      </c>
      <c r="P54" s="166">
        <v>0</v>
      </c>
      <c r="Q54" s="166">
        <v>0</v>
      </c>
      <c r="R54" s="166">
        <v>2075545</v>
      </c>
      <c r="S54" s="166">
        <v>29179493</v>
      </c>
      <c r="T54" s="156">
        <f t="shared" si="1"/>
        <v>0.036511122729750094</v>
      </c>
      <c r="U54" s="118" t="s">
        <v>8</v>
      </c>
      <c r="V54" s="124" t="s">
        <v>78</v>
      </c>
      <c r="W54" s="126">
        <v>16925099</v>
      </c>
      <c r="X54" s="126">
        <f t="shared" si="2"/>
        <v>-2074874</v>
      </c>
      <c r="Y54" s="116"/>
      <c r="Z54" s="44"/>
      <c r="AA54" s="43"/>
      <c r="AB54" s="42"/>
      <c r="AL54" s="14"/>
      <c r="AN54" s="31" t="s">
        <v>107</v>
      </c>
      <c r="AO54" s="31">
        <v>11571625</v>
      </c>
      <c r="AP54" s="57">
        <f t="shared" si="3"/>
        <v>-3278600</v>
      </c>
    </row>
    <row r="55" spans="1:42" s="19" customFormat="1" ht="24.75" customHeight="1" hidden="1">
      <c r="A55" s="150" t="s">
        <v>27</v>
      </c>
      <c r="B55" s="163" t="s">
        <v>107</v>
      </c>
      <c r="C55" s="166">
        <v>12768793</v>
      </c>
      <c r="D55" s="166">
        <v>11571625</v>
      </c>
      <c r="E55" s="166">
        <v>1197168</v>
      </c>
      <c r="F55" s="166">
        <v>46320</v>
      </c>
      <c r="G55" s="166"/>
      <c r="H55" s="166">
        <v>12722473</v>
      </c>
      <c r="I55" s="166">
        <v>8583944</v>
      </c>
      <c r="J55" s="166">
        <v>126137</v>
      </c>
      <c r="K55" s="166">
        <v>10000</v>
      </c>
      <c r="L55" s="166">
        <v>3710</v>
      </c>
      <c r="M55" s="166">
        <v>8444097</v>
      </c>
      <c r="N55" s="166">
        <v>0</v>
      </c>
      <c r="O55" s="166">
        <v>0</v>
      </c>
      <c r="P55" s="166">
        <v>0</v>
      </c>
      <c r="Q55" s="166">
        <v>0</v>
      </c>
      <c r="R55" s="166">
        <v>4138529</v>
      </c>
      <c r="S55" s="166">
        <v>12582626</v>
      </c>
      <c r="T55" s="156">
        <f t="shared" si="1"/>
        <v>0.01629169528598975</v>
      </c>
      <c r="U55" s="118" t="s">
        <v>9</v>
      </c>
      <c r="V55" s="124" t="s">
        <v>79</v>
      </c>
      <c r="W55" s="126">
        <v>6978328</v>
      </c>
      <c r="X55" s="126">
        <f t="shared" si="2"/>
        <v>4593297</v>
      </c>
      <c r="Y55" s="116"/>
      <c r="Z55" s="40"/>
      <c r="AA55" s="41"/>
      <c r="AB55" s="42"/>
      <c r="AL55" s="14"/>
      <c r="AN55" s="19" t="s">
        <v>159</v>
      </c>
      <c r="AO55" s="19">
        <v>14729855</v>
      </c>
      <c r="AP55" s="57">
        <f t="shared" si="3"/>
        <v>3158230</v>
      </c>
    </row>
    <row r="56" spans="1:42" s="19" customFormat="1" ht="24.75" customHeight="1">
      <c r="A56" s="148" t="s">
        <v>58</v>
      </c>
      <c r="B56" s="162" t="s">
        <v>182</v>
      </c>
      <c r="C56" s="168">
        <v>246697986</v>
      </c>
      <c r="D56" s="168">
        <v>207376359</v>
      </c>
      <c r="E56" s="168">
        <v>39321627</v>
      </c>
      <c r="F56" s="168">
        <v>334010</v>
      </c>
      <c r="G56" s="168">
        <v>0</v>
      </c>
      <c r="H56" s="168">
        <v>246363976</v>
      </c>
      <c r="I56" s="168">
        <v>54735953</v>
      </c>
      <c r="J56" s="168">
        <v>15789536</v>
      </c>
      <c r="K56" s="168">
        <v>3714302</v>
      </c>
      <c r="L56" s="168">
        <v>0</v>
      </c>
      <c r="M56" s="168">
        <v>35232115</v>
      </c>
      <c r="N56" s="168">
        <v>0</v>
      </c>
      <c r="O56" s="168">
        <v>0</v>
      </c>
      <c r="P56" s="168">
        <v>0</v>
      </c>
      <c r="Q56" s="168">
        <v>0</v>
      </c>
      <c r="R56" s="168">
        <v>191628023</v>
      </c>
      <c r="S56" s="168">
        <v>226860138</v>
      </c>
      <c r="T56" s="156">
        <f t="shared" si="1"/>
        <v>0.35632590520530444</v>
      </c>
      <c r="U56" s="118" t="s">
        <v>10</v>
      </c>
      <c r="V56" s="124" t="s">
        <v>82</v>
      </c>
      <c r="W56" s="126">
        <v>35170910</v>
      </c>
      <c r="X56" s="126">
        <f t="shared" si="2"/>
        <v>172205449</v>
      </c>
      <c r="Y56" s="116"/>
      <c r="Z56" s="40"/>
      <c r="AA56" s="41"/>
      <c r="AB56" s="42"/>
      <c r="AL56" s="14"/>
      <c r="AN56" s="19" t="s">
        <v>142</v>
      </c>
      <c r="AO56" s="19">
        <v>215189</v>
      </c>
      <c r="AP56" s="57">
        <f t="shared" si="3"/>
        <v>-207161170</v>
      </c>
    </row>
    <row r="57" spans="1:42" s="20" customFormat="1" ht="24.75" customHeight="1" hidden="1">
      <c r="A57" s="150" t="s">
        <v>7</v>
      </c>
      <c r="B57" s="163" t="s">
        <v>70</v>
      </c>
      <c r="C57" s="166">
        <v>316440330</v>
      </c>
      <c r="D57" s="166">
        <v>12154893</v>
      </c>
      <c r="E57" s="166">
        <v>304285437</v>
      </c>
      <c r="F57" s="166">
        <v>238608632</v>
      </c>
      <c r="G57" s="166"/>
      <c r="H57" s="166">
        <v>77831698</v>
      </c>
      <c r="I57" s="166">
        <v>361714</v>
      </c>
      <c r="J57" s="166">
        <v>262000</v>
      </c>
      <c r="K57" s="166">
        <v>23340</v>
      </c>
      <c r="L57" s="166"/>
      <c r="M57" s="166">
        <v>76374</v>
      </c>
      <c r="N57" s="166"/>
      <c r="O57" s="166"/>
      <c r="P57" s="166"/>
      <c r="Q57" s="166"/>
      <c r="R57" s="166">
        <v>77469984</v>
      </c>
      <c r="S57" s="166">
        <v>77546358</v>
      </c>
      <c r="T57" s="156">
        <f t="shared" si="1"/>
        <v>0.7888552834559901</v>
      </c>
      <c r="U57" s="118" t="s">
        <v>24</v>
      </c>
      <c r="V57" s="124" t="s">
        <v>80</v>
      </c>
      <c r="W57" s="126">
        <v>13965321</v>
      </c>
      <c r="X57" s="126">
        <f t="shared" si="2"/>
        <v>-1810428</v>
      </c>
      <c r="Y57" s="116"/>
      <c r="Z57" s="40"/>
      <c r="AA57" s="41"/>
      <c r="AB57" s="42"/>
      <c r="AL57" s="14"/>
      <c r="AN57" s="20" t="s">
        <v>135</v>
      </c>
      <c r="AO57" s="20">
        <v>2439123</v>
      </c>
      <c r="AP57" s="57">
        <f t="shared" si="3"/>
        <v>-9715770</v>
      </c>
    </row>
    <row r="58" spans="1:42" s="32" customFormat="1" ht="24.75" customHeight="1" hidden="1">
      <c r="A58" s="150" t="s">
        <v>8</v>
      </c>
      <c r="B58" s="163" t="s">
        <v>85</v>
      </c>
      <c r="C58" s="166">
        <v>53059906</v>
      </c>
      <c r="D58" s="166">
        <v>8602918</v>
      </c>
      <c r="E58" s="166">
        <v>44456988</v>
      </c>
      <c r="F58" s="166">
        <v>0</v>
      </c>
      <c r="G58" s="166"/>
      <c r="H58" s="166">
        <v>53059906</v>
      </c>
      <c r="I58" s="166">
        <v>45019372</v>
      </c>
      <c r="J58" s="166">
        <v>29272</v>
      </c>
      <c r="K58" s="166">
        <v>0</v>
      </c>
      <c r="L58" s="166"/>
      <c r="M58" s="166">
        <v>44990100</v>
      </c>
      <c r="N58" s="166"/>
      <c r="O58" s="166"/>
      <c r="P58" s="166"/>
      <c r="Q58" s="166"/>
      <c r="R58" s="166">
        <v>8040534</v>
      </c>
      <c r="S58" s="166">
        <v>53030634</v>
      </c>
      <c r="T58" s="156">
        <f t="shared" si="1"/>
        <v>0.0006502089811470493</v>
      </c>
      <c r="U58" s="118" t="s">
        <v>25</v>
      </c>
      <c r="V58" s="124" t="s">
        <v>81</v>
      </c>
      <c r="W58" s="126">
        <v>10678971</v>
      </c>
      <c r="X58" s="126">
        <f t="shared" si="2"/>
        <v>-2076053</v>
      </c>
      <c r="Y58" s="116"/>
      <c r="Z58" s="44"/>
      <c r="AA58" s="43"/>
      <c r="AB58" s="42"/>
      <c r="AL58" s="14"/>
      <c r="AN58" s="32" t="s">
        <v>143</v>
      </c>
      <c r="AO58" s="32">
        <v>4859254</v>
      </c>
      <c r="AP58" s="57">
        <f t="shared" si="3"/>
        <v>-3743664</v>
      </c>
    </row>
    <row r="59" spans="1:42" s="21" customFormat="1" ht="24.75" customHeight="1" hidden="1">
      <c r="A59" s="150" t="s">
        <v>9</v>
      </c>
      <c r="B59" s="163" t="s">
        <v>98</v>
      </c>
      <c r="C59" s="166">
        <v>2421772</v>
      </c>
      <c r="D59" s="166">
        <v>1950521</v>
      </c>
      <c r="E59" s="166">
        <v>471251</v>
      </c>
      <c r="F59" s="166">
        <v>45000</v>
      </c>
      <c r="G59" s="166"/>
      <c r="H59" s="166">
        <v>2376772</v>
      </c>
      <c r="I59" s="166">
        <v>1046617</v>
      </c>
      <c r="J59" s="166">
        <v>248694</v>
      </c>
      <c r="K59" s="166">
        <v>12327</v>
      </c>
      <c r="L59" s="166"/>
      <c r="M59" s="166">
        <v>785596</v>
      </c>
      <c r="N59" s="166"/>
      <c r="O59" s="166"/>
      <c r="P59" s="166"/>
      <c r="Q59" s="166"/>
      <c r="R59" s="166">
        <v>1330155</v>
      </c>
      <c r="S59" s="166">
        <v>2115751</v>
      </c>
      <c r="T59" s="156">
        <f t="shared" si="1"/>
        <v>0.2493949553657164</v>
      </c>
      <c r="U59" s="118" t="s">
        <v>26</v>
      </c>
      <c r="V59" s="124" t="s">
        <v>83</v>
      </c>
      <c r="W59" s="126">
        <v>11816837</v>
      </c>
      <c r="X59" s="126">
        <f t="shared" si="2"/>
        <v>-9866316</v>
      </c>
      <c r="Y59" s="116"/>
      <c r="Z59" s="40"/>
      <c r="AA59" s="41"/>
      <c r="AB59" s="42"/>
      <c r="AL59" s="14"/>
      <c r="AN59" s="21" t="s">
        <v>136</v>
      </c>
      <c r="AO59" s="21">
        <v>7216289</v>
      </c>
      <c r="AP59" s="57">
        <f t="shared" si="3"/>
        <v>5265768</v>
      </c>
    </row>
    <row r="60" spans="1:42" s="49" customFormat="1" ht="24.75" customHeight="1" hidden="1">
      <c r="A60" s="150"/>
      <c r="B60" s="163" t="s">
        <v>99</v>
      </c>
      <c r="C60" s="166">
        <v>82057543</v>
      </c>
      <c r="D60" s="166">
        <v>52889278</v>
      </c>
      <c r="E60" s="166">
        <v>29168265</v>
      </c>
      <c r="F60" s="166"/>
      <c r="G60" s="166"/>
      <c r="H60" s="166">
        <v>82057543</v>
      </c>
      <c r="I60" s="166">
        <v>45929450</v>
      </c>
      <c r="J60" s="166">
        <v>168688</v>
      </c>
      <c r="K60" s="166">
        <v>603</v>
      </c>
      <c r="L60" s="166"/>
      <c r="M60" s="166">
        <v>45760159</v>
      </c>
      <c r="N60" s="166">
        <v>0</v>
      </c>
      <c r="O60" s="166"/>
      <c r="P60" s="166"/>
      <c r="Q60" s="166"/>
      <c r="R60" s="166">
        <v>36128093</v>
      </c>
      <c r="S60" s="166">
        <v>81888252</v>
      </c>
      <c r="T60" s="156">
        <f t="shared" si="1"/>
        <v>0.003685892167226039</v>
      </c>
      <c r="U60" s="118" t="s">
        <v>27</v>
      </c>
      <c r="V60" s="124" t="s">
        <v>107</v>
      </c>
      <c r="W60" s="126">
        <v>11571625</v>
      </c>
      <c r="X60" s="126">
        <f t="shared" si="2"/>
        <v>41317653</v>
      </c>
      <c r="Y60" s="116"/>
      <c r="Z60" s="46"/>
      <c r="AA60" s="47"/>
      <c r="AB60" s="48"/>
      <c r="AL60" s="14"/>
      <c r="AN60" s="49" t="s">
        <v>160</v>
      </c>
      <c r="AO60" s="49">
        <v>8256838</v>
      </c>
      <c r="AP60" s="57">
        <f t="shared" si="3"/>
        <v>-44632440</v>
      </c>
    </row>
    <row r="61" spans="1:42" s="17" customFormat="1" ht="24.75" customHeight="1" hidden="1">
      <c r="A61" s="150" t="s">
        <v>10</v>
      </c>
      <c r="B61" s="163" t="s">
        <v>172</v>
      </c>
      <c r="C61" s="166">
        <v>4203763</v>
      </c>
      <c r="D61" s="166">
        <v>3489629</v>
      </c>
      <c r="E61" s="166">
        <v>714134</v>
      </c>
      <c r="F61" s="166"/>
      <c r="G61" s="166"/>
      <c r="H61" s="166">
        <v>4203763</v>
      </c>
      <c r="I61" s="166">
        <v>1199260</v>
      </c>
      <c r="J61" s="166">
        <v>113202</v>
      </c>
      <c r="K61" s="166">
        <v>80000</v>
      </c>
      <c r="L61" s="166"/>
      <c r="M61" s="166">
        <v>1006058</v>
      </c>
      <c r="N61" s="166">
        <v>0</v>
      </c>
      <c r="O61" s="166">
        <v>0</v>
      </c>
      <c r="P61" s="166">
        <v>0</v>
      </c>
      <c r="Q61" s="166">
        <v>0</v>
      </c>
      <c r="R61" s="166">
        <v>3004503</v>
      </c>
      <c r="S61" s="166">
        <v>4010561</v>
      </c>
      <c r="T61" s="156">
        <f t="shared" si="1"/>
        <v>0.16110101229091273</v>
      </c>
      <c r="U61" s="118" t="s">
        <v>59</v>
      </c>
      <c r="V61" s="123" t="s">
        <v>159</v>
      </c>
      <c r="W61" s="127">
        <v>14729855</v>
      </c>
      <c r="X61" s="126">
        <f t="shared" si="2"/>
        <v>-11240226</v>
      </c>
      <c r="Y61" s="117"/>
      <c r="Z61" s="40"/>
      <c r="AA61" s="45"/>
      <c r="AB61" s="42"/>
      <c r="AK61" s="17">
        <v>14729854.715</v>
      </c>
      <c r="AL61" s="14">
        <f>AK61-D61</f>
        <v>11240225.715</v>
      </c>
      <c r="AN61" s="136" t="s">
        <v>159</v>
      </c>
      <c r="AO61" s="136">
        <v>14729855</v>
      </c>
      <c r="AP61" s="57">
        <f t="shared" si="3"/>
        <v>11240226</v>
      </c>
    </row>
    <row r="62" spans="1:42" s="18" customFormat="1" ht="24.75" customHeight="1">
      <c r="A62" s="148" t="s">
        <v>59</v>
      </c>
      <c r="B62" s="162" t="s">
        <v>183</v>
      </c>
      <c r="C62" s="168">
        <v>53415719</v>
      </c>
      <c r="D62" s="168">
        <v>29002678</v>
      </c>
      <c r="E62" s="168">
        <v>24413041</v>
      </c>
      <c r="F62" s="168">
        <v>1219347</v>
      </c>
      <c r="G62" s="168">
        <v>0</v>
      </c>
      <c r="H62" s="168">
        <v>52196372</v>
      </c>
      <c r="I62" s="168">
        <v>32694808</v>
      </c>
      <c r="J62" s="168">
        <v>9662382</v>
      </c>
      <c r="K62" s="168">
        <v>2790747</v>
      </c>
      <c r="L62" s="168">
        <v>0</v>
      </c>
      <c r="M62" s="168">
        <v>20241679</v>
      </c>
      <c r="N62" s="168">
        <v>0</v>
      </c>
      <c r="O62" s="168">
        <v>0</v>
      </c>
      <c r="P62" s="168">
        <v>0</v>
      </c>
      <c r="Q62" s="168">
        <v>0</v>
      </c>
      <c r="R62" s="168">
        <v>19501564</v>
      </c>
      <c r="S62" s="168">
        <v>39743243</v>
      </c>
      <c r="T62" s="156">
        <f t="shared" si="1"/>
        <v>0.3808901095244236</v>
      </c>
      <c r="U62" s="118" t="s">
        <v>7</v>
      </c>
      <c r="V62" s="124" t="s">
        <v>142</v>
      </c>
      <c r="W62" s="126">
        <v>215189</v>
      </c>
      <c r="X62" s="126">
        <f t="shared" si="2"/>
        <v>28787489</v>
      </c>
      <c r="Y62" s="116"/>
      <c r="Z62" s="28"/>
      <c r="AA62" s="29"/>
      <c r="AB62" s="39"/>
      <c r="AL62" s="14"/>
      <c r="AN62" s="18" t="s">
        <v>85</v>
      </c>
      <c r="AO62" s="18">
        <v>5025293</v>
      </c>
      <c r="AP62" s="57">
        <f t="shared" si="3"/>
        <v>-23977385</v>
      </c>
    </row>
    <row r="63" spans="1:42" s="19" customFormat="1" ht="24.75" customHeight="1" hidden="1">
      <c r="A63" s="150" t="s">
        <v>7</v>
      </c>
      <c r="B63" s="163" t="s">
        <v>69</v>
      </c>
      <c r="C63" s="166">
        <v>7552</v>
      </c>
      <c r="D63" s="166">
        <v>7050</v>
      </c>
      <c r="E63" s="166">
        <v>502</v>
      </c>
      <c r="F63" s="166">
        <v>0</v>
      </c>
      <c r="G63" s="166"/>
      <c r="H63" s="166">
        <v>7552</v>
      </c>
      <c r="I63" s="166">
        <v>7552</v>
      </c>
      <c r="J63" s="166">
        <v>501</v>
      </c>
      <c r="K63" s="166">
        <v>0</v>
      </c>
      <c r="L63" s="166">
        <v>0</v>
      </c>
      <c r="M63" s="166">
        <v>7051</v>
      </c>
      <c r="N63" s="166"/>
      <c r="O63" s="166"/>
      <c r="P63" s="166"/>
      <c r="Q63" s="166">
        <v>0</v>
      </c>
      <c r="R63" s="166">
        <v>0</v>
      </c>
      <c r="S63" s="166">
        <v>7051</v>
      </c>
      <c r="T63" s="156">
        <f t="shared" si="1"/>
        <v>0.06634004237288135</v>
      </c>
      <c r="U63" s="118" t="s">
        <v>8</v>
      </c>
      <c r="V63" s="124" t="s">
        <v>135</v>
      </c>
      <c r="W63" s="126">
        <v>2439123</v>
      </c>
      <c r="X63" s="126">
        <f t="shared" si="2"/>
        <v>-2432073</v>
      </c>
      <c r="Y63" s="116"/>
      <c r="Z63" s="28"/>
      <c r="AA63" s="29"/>
      <c r="AB63" s="39"/>
      <c r="AL63" s="14"/>
      <c r="AN63" s="19" t="s">
        <v>86</v>
      </c>
      <c r="AO63" s="19">
        <v>1672525</v>
      </c>
      <c r="AP63" s="57">
        <f t="shared" si="3"/>
        <v>1665475</v>
      </c>
    </row>
    <row r="64" spans="1:42" s="19" customFormat="1" ht="24.75" customHeight="1" hidden="1">
      <c r="A64" s="150" t="s">
        <v>8</v>
      </c>
      <c r="B64" s="163" t="s">
        <v>96</v>
      </c>
      <c r="C64" s="166">
        <v>1178765</v>
      </c>
      <c r="D64" s="166">
        <v>624212</v>
      </c>
      <c r="E64" s="166">
        <v>554553</v>
      </c>
      <c r="F64" s="166">
        <v>200</v>
      </c>
      <c r="G64" s="166"/>
      <c r="H64" s="166">
        <v>1178565</v>
      </c>
      <c r="I64" s="166">
        <v>1024918</v>
      </c>
      <c r="J64" s="166">
        <v>63788</v>
      </c>
      <c r="K64" s="166">
        <v>0</v>
      </c>
      <c r="L64" s="166"/>
      <c r="M64" s="166">
        <v>917839</v>
      </c>
      <c r="N64" s="166">
        <v>0</v>
      </c>
      <c r="O64" s="166"/>
      <c r="P64" s="166"/>
      <c r="Q64" s="166">
        <v>43291</v>
      </c>
      <c r="R64" s="166">
        <v>153647</v>
      </c>
      <c r="S64" s="166">
        <v>1114777</v>
      </c>
      <c r="T64" s="156">
        <f t="shared" si="1"/>
        <v>0.06223717409587889</v>
      </c>
      <c r="U64" s="118" t="s">
        <v>9</v>
      </c>
      <c r="V64" s="124" t="s">
        <v>143</v>
      </c>
      <c r="W64" s="126">
        <v>4859254</v>
      </c>
      <c r="X64" s="126">
        <f t="shared" si="2"/>
        <v>-4235042</v>
      </c>
      <c r="Y64" s="116"/>
      <c r="Z64" s="28"/>
      <c r="AA64" s="29"/>
      <c r="AB64" s="39"/>
      <c r="AL64" s="14"/>
      <c r="AN64" s="19" t="s">
        <v>87</v>
      </c>
      <c r="AO64" s="19">
        <v>1322155</v>
      </c>
      <c r="AP64" s="57">
        <f t="shared" si="3"/>
        <v>697943</v>
      </c>
    </row>
    <row r="65" spans="1:42" s="19" customFormat="1" ht="24.75" customHeight="1" hidden="1">
      <c r="A65" s="150" t="s">
        <v>9</v>
      </c>
      <c r="B65" s="163" t="s">
        <v>71</v>
      </c>
      <c r="C65" s="166">
        <v>4439661</v>
      </c>
      <c r="D65" s="166">
        <v>4310010</v>
      </c>
      <c r="E65" s="166">
        <v>129651</v>
      </c>
      <c r="F65" s="166">
        <v>400</v>
      </c>
      <c r="G65" s="166"/>
      <c r="H65" s="166">
        <v>4439261</v>
      </c>
      <c r="I65" s="166">
        <v>3418464</v>
      </c>
      <c r="J65" s="166">
        <v>347183</v>
      </c>
      <c r="K65" s="166">
        <v>0</v>
      </c>
      <c r="L65" s="166"/>
      <c r="M65" s="166">
        <v>3069981</v>
      </c>
      <c r="N65" s="166"/>
      <c r="O65" s="166"/>
      <c r="P65" s="166"/>
      <c r="Q65" s="166">
        <v>1300</v>
      </c>
      <c r="R65" s="166">
        <v>1020797</v>
      </c>
      <c r="S65" s="166">
        <v>4092078</v>
      </c>
      <c r="T65" s="156">
        <f t="shared" si="1"/>
        <v>0.10156111048704916</v>
      </c>
      <c r="U65" s="118"/>
      <c r="V65" s="124"/>
      <c r="W65" s="126"/>
      <c r="X65" s="126"/>
      <c r="Y65" s="116"/>
      <c r="Z65" s="28"/>
      <c r="AA65" s="29"/>
      <c r="AB65" s="39"/>
      <c r="AL65" s="14"/>
      <c r="AN65" s="19" t="s">
        <v>161</v>
      </c>
      <c r="AO65" s="19">
        <v>7640684</v>
      </c>
      <c r="AP65" s="57">
        <f t="shared" si="3"/>
        <v>3330674</v>
      </c>
    </row>
    <row r="66" spans="1:42" s="19" customFormat="1" ht="24.75" customHeight="1" hidden="1">
      <c r="A66" s="150" t="s">
        <v>10</v>
      </c>
      <c r="B66" s="163" t="s">
        <v>72</v>
      </c>
      <c r="C66" s="166">
        <v>23033797</v>
      </c>
      <c r="D66" s="166">
        <v>22236503</v>
      </c>
      <c r="E66" s="166">
        <v>797294</v>
      </c>
      <c r="F66" s="166">
        <v>0</v>
      </c>
      <c r="G66" s="166"/>
      <c r="H66" s="166">
        <v>23033797</v>
      </c>
      <c r="I66" s="166">
        <v>15172362</v>
      </c>
      <c r="J66" s="166">
        <v>79009</v>
      </c>
      <c r="K66" s="166">
        <v>12101776</v>
      </c>
      <c r="L66" s="166"/>
      <c r="M66" s="166">
        <v>2986369</v>
      </c>
      <c r="N66" s="166"/>
      <c r="O66" s="166">
        <v>0</v>
      </c>
      <c r="P66" s="166"/>
      <c r="Q66" s="166">
        <v>5208</v>
      </c>
      <c r="R66" s="166">
        <v>7861435</v>
      </c>
      <c r="S66" s="166">
        <v>10853012</v>
      </c>
      <c r="T66" s="156">
        <f t="shared" si="1"/>
        <v>0.8028272064692367</v>
      </c>
      <c r="U66" s="118" t="s">
        <v>10</v>
      </c>
      <c r="V66" s="124" t="s">
        <v>136</v>
      </c>
      <c r="W66" s="126">
        <v>7216289</v>
      </c>
      <c r="X66" s="126">
        <f t="shared" si="2"/>
        <v>15020214</v>
      </c>
      <c r="Y66" s="116"/>
      <c r="Z66" s="28"/>
      <c r="AA66" s="29"/>
      <c r="AB66" s="39"/>
      <c r="AL66" s="14"/>
      <c r="AN66" s="19" t="s">
        <v>88</v>
      </c>
      <c r="AO66" s="19">
        <v>561877</v>
      </c>
      <c r="AP66" s="57">
        <f t="shared" si="3"/>
        <v>-21674626</v>
      </c>
    </row>
    <row r="67" spans="1:42" s="17" customFormat="1" ht="24.75" customHeight="1" hidden="1">
      <c r="A67" s="150" t="s">
        <v>24</v>
      </c>
      <c r="B67" s="163" t="s">
        <v>116</v>
      </c>
      <c r="C67" s="166">
        <v>2176131</v>
      </c>
      <c r="D67" s="166">
        <v>1961891</v>
      </c>
      <c r="E67" s="166">
        <v>214240</v>
      </c>
      <c r="F67" s="166">
        <v>0</v>
      </c>
      <c r="G67" s="166"/>
      <c r="H67" s="166">
        <v>2176131</v>
      </c>
      <c r="I67" s="166">
        <v>1750219</v>
      </c>
      <c r="J67" s="166">
        <v>106199</v>
      </c>
      <c r="K67" s="166">
        <v>0</v>
      </c>
      <c r="L67" s="166"/>
      <c r="M67" s="166">
        <v>1642520</v>
      </c>
      <c r="N67" s="166"/>
      <c r="O67" s="166"/>
      <c r="P67" s="166"/>
      <c r="Q67" s="166">
        <v>1500</v>
      </c>
      <c r="R67" s="166">
        <v>425912</v>
      </c>
      <c r="S67" s="166">
        <v>2069932</v>
      </c>
      <c r="T67" s="156">
        <f t="shared" si="1"/>
        <v>0.060677549495234594</v>
      </c>
      <c r="U67" s="118" t="s">
        <v>60</v>
      </c>
      <c r="V67" s="123" t="s">
        <v>160</v>
      </c>
      <c r="W67" s="127">
        <v>8256838</v>
      </c>
      <c r="X67" s="126">
        <f t="shared" si="2"/>
        <v>-6294947</v>
      </c>
      <c r="Y67" s="117"/>
      <c r="Z67" s="15">
        <f>+C67-F67-G67-H67</f>
        <v>0</v>
      </c>
      <c r="AA67" s="16"/>
      <c r="AB67" s="38">
        <f>C67-F67-G67-H67</f>
        <v>0</v>
      </c>
      <c r="AK67" s="17">
        <v>8256838</v>
      </c>
      <c r="AL67" s="14">
        <f>AK67-D67</f>
        <v>6294947</v>
      </c>
      <c r="AN67" s="138" t="s">
        <v>160</v>
      </c>
      <c r="AO67" s="138">
        <v>8256838</v>
      </c>
      <c r="AP67" s="57">
        <f t="shared" si="3"/>
        <v>6294947</v>
      </c>
    </row>
    <row r="68" spans="1:42" s="18" customFormat="1" ht="24.75" customHeight="1" hidden="1">
      <c r="A68" s="150" t="s">
        <v>25</v>
      </c>
      <c r="B68" s="163" t="s">
        <v>73</v>
      </c>
      <c r="C68" s="166">
        <v>6324527</v>
      </c>
      <c r="D68" s="166">
        <v>6147026</v>
      </c>
      <c r="E68" s="166">
        <v>177501</v>
      </c>
      <c r="F68" s="166">
        <v>0</v>
      </c>
      <c r="G68" s="166"/>
      <c r="H68" s="166">
        <v>6324527</v>
      </c>
      <c r="I68" s="166">
        <v>4967302</v>
      </c>
      <c r="J68" s="166">
        <v>88116</v>
      </c>
      <c r="K68" s="166">
        <v>0</v>
      </c>
      <c r="L68" s="166"/>
      <c r="M68" s="166">
        <v>4869286</v>
      </c>
      <c r="N68" s="166"/>
      <c r="O68" s="166"/>
      <c r="P68" s="166"/>
      <c r="Q68" s="166">
        <v>9900</v>
      </c>
      <c r="R68" s="166">
        <v>1357225</v>
      </c>
      <c r="S68" s="166">
        <v>6236411</v>
      </c>
      <c r="T68" s="156">
        <f t="shared" si="1"/>
        <v>0.017739207320191124</v>
      </c>
      <c r="U68" s="118" t="s">
        <v>7</v>
      </c>
      <c r="V68" s="124" t="s">
        <v>84</v>
      </c>
      <c r="W68" s="126">
        <v>236865</v>
      </c>
      <c r="X68" s="126">
        <f t="shared" si="2"/>
        <v>5910161</v>
      </c>
      <c r="Y68" s="116"/>
      <c r="Z68" s="15">
        <v>0</v>
      </c>
      <c r="AB68" s="38"/>
      <c r="AL68" s="14"/>
      <c r="AN68" s="18" t="s">
        <v>90</v>
      </c>
      <c r="AO68" s="18">
        <v>5733490</v>
      </c>
      <c r="AP68" s="57">
        <f t="shared" si="3"/>
        <v>-413536</v>
      </c>
    </row>
    <row r="69" spans="1:42" s="19" customFormat="1" ht="24.75" customHeight="1" hidden="1">
      <c r="A69" s="150" t="s">
        <v>26</v>
      </c>
      <c r="B69" s="163" t="s">
        <v>173</v>
      </c>
      <c r="C69" s="166">
        <v>6009399</v>
      </c>
      <c r="D69" s="166">
        <v>5755746</v>
      </c>
      <c r="E69" s="166">
        <v>253653</v>
      </c>
      <c r="F69" s="166">
        <v>7088</v>
      </c>
      <c r="G69" s="166"/>
      <c r="H69" s="166">
        <v>6002311</v>
      </c>
      <c r="I69" s="166">
        <v>4159639</v>
      </c>
      <c r="J69" s="166">
        <v>66683</v>
      </c>
      <c r="K69" s="166">
        <v>0</v>
      </c>
      <c r="L69" s="166"/>
      <c r="M69" s="166">
        <v>3973550</v>
      </c>
      <c r="N69" s="166"/>
      <c r="O69" s="166"/>
      <c r="P69" s="166"/>
      <c r="Q69" s="166">
        <v>119406</v>
      </c>
      <c r="R69" s="166">
        <v>1842672</v>
      </c>
      <c r="S69" s="166">
        <v>5935628</v>
      </c>
      <c r="T69" s="156">
        <f t="shared" si="1"/>
        <v>0.01603095845576984</v>
      </c>
      <c r="U69" s="118" t="s">
        <v>8</v>
      </c>
      <c r="V69" s="124" t="s">
        <v>85</v>
      </c>
      <c r="W69" s="126">
        <v>5025293</v>
      </c>
      <c r="X69" s="126">
        <f t="shared" si="2"/>
        <v>730453</v>
      </c>
      <c r="Y69" s="116"/>
      <c r="Z69" s="15">
        <v>0</v>
      </c>
      <c r="AA69" s="18"/>
      <c r="AB69" s="38"/>
      <c r="AL69" s="14"/>
      <c r="AN69" s="19" t="s">
        <v>126</v>
      </c>
      <c r="AO69" s="19">
        <v>357404</v>
      </c>
      <c r="AP69" s="57">
        <f t="shared" si="3"/>
        <v>-5398342</v>
      </c>
    </row>
    <row r="70" spans="1:42" s="19" customFormat="1" ht="24.75" customHeight="1">
      <c r="A70" s="148" t="s">
        <v>60</v>
      </c>
      <c r="B70" s="162" t="s">
        <v>184</v>
      </c>
      <c r="C70" s="168">
        <v>13523052</v>
      </c>
      <c r="D70" s="168">
        <v>4980460</v>
      </c>
      <c r="E70" s="168">
        <v>8542592</v>
      </c>
      <c r="F70" s="168">
        <v>1017351</v>
      </c>
      <c r="G70" s="168">
        <v>0</v>
      </c>
      <c r="H70" s="168">
        <v>12505701</v>
      </c>
      <c r="I70" s="168">
        <v>7276036</v>
      </c>
      <c r="J70" s="168">
        <v>2473963</v>
      </c>
      <c r="K70" s="168">
        <v>852852</v>
      </c>
      <c r="L70" s="168">
        <v>0</v>
      </c>
      <c r="M70" s="168">
        <v>3949221</v>
      </c>
      <c r="N70" s="168">
        <v>0</v>
      </c>
      <c r="O70" s="168">
        <v>0</v>
      </c>
      <c r="P70" s="168">
        <v>0</v>
      </c>
      <c r="Q70" s="168">
        <v>0</v>
      </c>
      <c r="R70" s="168">
        <v>5229665</v>
      </c>
      <c r="S70" s="168">
        <v>9178886</v>
      </c>
      <c r="T70" s="156">
        <f t="shared" si="1"/>
        <v>0.4572290461454561</v>
      </c>
      <c r="U70" s="118" t="s">
        <v>9</v>
      </c>
      <c r="V70" s="124" t="s">
        <v>86</v>
      </c>
      <c r="W70" s="126">
        <v>1672525</v>
      </c>
      <c r="X70" s="126">
        <f t="shared" si="2"/>
        <v>3307935</v>
      </c>
      <c r="Y70" s="116"/>
      <c r="Z70" s="15">
        <v>0</v>
      </c>
      <c r="AA70" s="18"/>
      <c r="AB70" s="38"/>
      <c r="AL70" s="14"/>
      <c r="AN70" s="19" t="s">
        <v>167</v>
      </c>
      <c r="AO70" s="19">
        <v>73773711</v>
      </c>
      <c r="AP70" s="57">
        <f t="shared" si="3"/>
        <v>68793251</v>
      </c>
    </row>
    <row r="71" spans="1:42" s="17" customFormat="1" ht="24.75" customHeight="1" hidden="1">
      <c r="A71" s="150" t="s">
        <v>7</v>
      </c>
      <c r="B71" s="163" t="s">
        <v>108</v>
      </c>
      <c r="C71" s="166">
        <v>1181374</v>
      </c>
      <c r="D71" s="166">
        <v>981300</v>
      </c>
      <c r="E71" s="166">
        <v>200074</v>
      </c>
      <c r="F71" s="166">
        <v>42950</v>
      </c>
      <c r="G71" s="166"/>
      <c r="H71" s="166">
        <v>1138424</v>
      </c>
      <c r="I71" s="166">
        <v>257185</v>
      </c>
      <c r="J71" s="166">
        <v>139790</v>
      </c>
      <c r="K71" s="166"/>
      <c r="L71" s="166">
        <v>0</v>
      </c>
      <c r="M71" s="166">
        <v>117395</v>
      </c>
      <c r="N71" s="166">
        <v>0</v>
      </c>
      <c r="O71" s="166">
        <v>0</v>
      </c>
      <c r="P71" s="166">
        <v>0</v>
      </c>
      <c r="Q71" s="166">
        <v>0</v>
      </c>
      <c r="R71" s="166">
        <v>881239</v>
      </c>
      <c r="S71" s="166">
        <v>998634</v>
      </c>
      <c r="T71" s="156">
        <f t="shared" si="1"/>
        <v>0.5435386978245232</v>
      </c>
      <c r="U71" s="118" t="s">
        <v>61</v>
      </c>
      <c r="V71" s="123" t="s">
        <v>161</v>
      </c>
      <c r="W71" s="127">
        <v>7640684</v>
      </c>
      <c r="X71" s="126">
        <f t="shared" si="2"/>
        <v>-6659384</v>
      </c>
      <c r="Y71" s="117"/>
      <c r="Z71" s="15">
        <f>+C71-F71-G71-H71</f>
        <v>0</v>
      </c>
      <c r="AA71" s="16"/>
      <c r="AB71" s="38">
        <f>C71-F71-G71-H71</f>
        <v>0</v>
      </c>
      <c r="AK71" s="17">
        <v>7640684</v>
      </c>
      <c r="AL71" s="14">
        <f>AK71-D71</f>
        <v>6659384</v>
      </c>
      <c r="AN71" s="136" t="s">
        <v>161</v>
      </c>
      <c r="AO71" s="136">
        <v>7640684</v>
      </c>
      <c r="AP71" s="57">
        <f t="shared" si="3"/>
        <v>6659384</v>
      </c>
    </row>
    <row r="72" spans="1:42" s="18" customFormat="1" ht="24.75" customHeight="1" hidden="1">
      <c r="A72" s="150" t="s">
        <v>8</v>
      </c>
      <c r="B72" s="163" t="s">
        <v>66</v>
      </c>
      <c r="C72" s="166">
        <v>49974587</v>
      </c>
      <c r="D72" s="166">
        <v>867903</v>
      </c>
      <c r="E72" s="166">
        <v>49106684</v>
      </c>
      <c r="F72" s="166">
        <v>400</v>
      </c>
      <c r="G72" s="166">
        <v>3737915</v>
      </c>
      <c r="H72" s="166">
        <v>49974187</v>
      </c>
      <c r="I72" s="166">
        <v>49622424</v>
      </c>
      <c r="J72" s="166">
        <v>468450</v>
      </c>
      <c r="K72" s="166">
        <v>452223</v>
      </c>
      <c r="L72" s="166">
        <v>0</v>
      </c>
      <c r="M72" s="166">
        <v>48701751</v>
      </c>
      <c r="N72" s="166">
        <v>0</v>
      </c>
      <c r="O72" s="166">
        <v>0</v>
      </c>
      <c r="P72" s="166">
        <v>0</v>
      </c>
      <c r="Q72" s="166">
        <v>0</v>
      </c>
      <c r="R72" s="166">
        <v>351763</v>
      </c>
      <c r="S72" s="166">
        <v>49053514</v>
      </c>
      <c r="T72" s="156">
        <f t="shared" si="1"/>
        <v>0.018553567637082782</v>
      </c>
      <c r="U72" s="118" t="s">
        <v>7</v>
      </c>
      <c r="V72" s="124" t="s">
        <v>88</v>
      </c>
      <c r="W72" s="126">
        <v>561877</v>
      </c>
      <c r="X72" s="126">
        <f t="shared" si="2"/>
        <v>306026</v>
      </c>
      <c r="Y72" s="116"/>
      <c r="Z72" s="15"/>
      <c r="AB72" s="38"/>
      <c r="AL72" s="14"/>
      <c r="AN72" s="18" t="s">
        <v>92</v>
      </c>
      <c r="AO72" s="18">
        <v>747008</v>
      </c>
      <c r="AP72" s="57">
        <f t="shared" si="3"/>
        <v>-120895</v>
      </c>
    </row>
    <row r="73" spans="1:42" s="19" customFormat="1" ht="24.75" customHeight="1" hidden="1">
      <c r="A73" s="150" t="s">
        <v>9</v>
      </c>
      <c r="B73" s="163" t="s">
        <v>67</v>
      </c>
      <c r="C73" s="166">
        <v>312077</v>
      </c>
      <c r="D73" s="166">
        <v>259147</v>
      </c>
      <c r="E73" s="166">
        <v>52930</v>
      </c>
      <c r="F73" s="166">
        <v>0</v>
      </c>
      <c r="G73" s="166"/>
      <c r="H73" s="166">
        <v>312077</v>
      </c>
      <c r="I73" s="166">
        <v>170987</v>
      </c>
      <c r="J73" s="166">
        <v>40550</v>
      </c>
      <c r="K73" s="166">
        <v>5000</v>
      </c>
      <c r="L73" s="166">
        <v>0</v>
      </c>
      <c r="M73" s="166">
        <v>125437</v>
      </c>
      <c r="N73" s="166">
        <v>0</v>
      </c>
      <c r="O73" s="166">
        <v>0</v>
      </c>
      <c r="P73" s="166">
        <v>0</v>
      </c>
      <c r="Q73" s="166">
        <v>0</v>
      </c>
      <c r="R73" s="166">
        <v>141090</v>
      </c>
      <c r="S73" s="166">
        <v>266527</v>
      </c>
      <c r="T73" s="156">
        <f t="shared" si="1"/>
        <v>0.2663945212209115</v>
      </c>
      <c r="U73" s="118" t="s">
        <v>8</v>
      </c>
      <c r="V73" s="124" t="s">
        <v>89</v>
      </c>
      <c r="W73" s="126">
        <v>987913</v>
      </c>
      <c r="X73" s="126">
        <f t="shared" si="2"/>
        <v>-728766</v>
      </c>
      <c r="Y73" s="116"/>
      <c r="Z73" s="15"/>
      <c r="AA73" s="18"/>
      <c r="AB73" s="38"/>
      <c r="AL73" s="14"/>
      <c r="AN73" s="19" t="s">
        <v>93</v>
      </c>
      <c r="AO73" s="19">
        <v>3297808</v>
      </c>
      <c r="AP73" s="57">
        <f t="shared" si="3"/>
        <v>3038661</v>
      </c>
    </row>
    <row r="74" spans="1:42" s="19" customFormat="1" ht="24.75" customHeight="1" hidden="1">
      <c r="A74" s="150" t="s">
        <v>10</v>
      </c>
      <c r="B74" s="163" t="s">
        <v>68</v>
      </c>
      <c r="C74" s="166">
        <v>3110711</v>
      </c>
      <c r="D74" s="166">
        <v>2894827</v>
      </c>
      <c r="E74" s="166">
        <v>215884</v>
      </c>
      <c r="F74" s="166">
        <v>5209</v>
      </c>
      <c r="G74" s="166"/>
      <c r="H74" s="166">
        <v>3105502</v>
      </c>
      <c r="I74" s="166">
        <v>2495917</v>
      </c>
      <c r="J74" s="166">
        <v>154850</v>
      </c>
      <c r="K74" s="166">
        <v>36250</v>
      </c>
      <c r="L74" s="166">
        <v>0</v>
      </c>
      <c r="M74" s="166">
        <v>2304817</v>
      </c>
      <c r="N74" s="166">
        <v>0</v>
      </c>
      <c r="O74" s="166">
        <v>0</v>
      </c>
      <c r="P74" s="166">
        <v>0</v>
      </c>
      <c r="Q74" s="166">
        <v>0</v>
      </c>
      <c r="R74" s="166">
        <v>609585</v>
      </c>
      <c r="S74" s="166">
        <v>2914402</v>
      </c>
      <c r="T74" s="156">
        <f t="shared" si="1"/>
        <v>0.07656504603318139</v>
      </c>
      <c r="U74" s="118" t="s">
        <v>9</v>
      </c>
      <c r="V74" s="124" t="s">
        <v>90</v>
      </c>
      <c r="W74" s="126">
        <v>5733490</v>
      </c>
      <c r="X74" s="126">
        <f t="shared" si="2"/>
        <v>-2838663</v>
      </c>
      <c r="Y74" s="116"/>
      <c r="Z74" s="15"/>
      <c r="AA74" s="18"/>
      <c r="AB74" s="38"/>
      <c r="AL74" s="14"/>
      <c r="AN74" s="19" t="s">
        <v>108</v>
      </c>
      <c r="AO74" s="19">
        <v>36027001</v>
      </c>
      <c r="AP74" s="57">
        <f t="shared" si="3"/>
        <v>33132174</v>
      </c>
    </row>
    <row r="75" spans="1:42" s="19" customFormat="1" ht="24.75" customHeight="1">
      <c r="A75" s="148" t="s">
        <v>61</v>
      </c>
      <c r="B75" s="162" t="s">
        <v>185</v>
      </c>
      <c r="C75" s="168">
        <v>10878764</v>
      </c>
      <c r="D75" s="168">
        <v>7665772</v>
      </c>
      <c r="E75" s="168">
        <v>3212992</v>
      </c>
      <c r="F75" s="168">
        <v>22477</v>
      </c>
      <c r="G75" s="168">
        <v>0</v>
      </c>
      <c r="H75" s="168">
        <v>10856287</v>
      </c>
      <c r="I75" s="168">
        <v>6976425</v>
      </c>
      <c r="J75" s="168">
        <v>2004832</v>
      </c>
      <c r="K75" s="168">
        <v>1302514</v>
      </c>
      <c r="L75" s="168">
        <v>19600</v>
      </c>
      <c r="M75" s="168">
        <v>3649479</v>
      </c>
      <c r="N75" s="168">
        <v>0</v>
      </c>
      <c r="O75" s="168">
        <v>0</v>
      </c>
      <c r="P75" s="168">
        <v>0</v>
      </c>
      <c r="Q75" s="168">
        <v>0</v>
      </c>
      <c r="R75" s="168">
        <v>3879862</v>
      </c>
      <c r="S75" s="168">
        <v>7529341</v>
      </c>
      <c r="T75" s="156">
        <f aca="true" t="shared" si="4" ref="T75:T89">(J75+K75+L75)/I75</f>
        <v>0.47688407744654315</v>
      </c>
      <c r="U75" s="118" t="s">
        <v>10</v>
      </c>
      <c r="V75" s="124" t="s">
        <v>126</v>
      </c>
      <c r="W75" s="126">
        <v>357404</v>
      </c>
      <c r="X75" s="126">
        <f t="shared" si="2"/>
        <v>7308368</v>
      </c>
      <c r="Y75" s="116"/>
      <c r="Z75" s="15"/>
      <c r="AA75" s="18"/>
      <c r="AB75" s="38"/>
      <c r="AL75" s="14"/>
      <c r="AN75" s="19" t="s">
        <v>94</v>
      </c>
      <c r="AO75" s="19">
        <v>6802214</v>
      </c>
      <c r="AP75" s="57">
        <f t="shared" si="3"/>
        <v>-863558</v>
      </c>
    </row>
    <row r="76" spans="1:42" s="17" customFormat="1" ht="24.75" customHeight="1" hidden="1">
      <c r="A76" s="150" t="s">
        <v>7</v>
      </c>
      <c r="B76" s="164" t="s">
        <v>186</v>
      </c>
      <c r="C76" s="166">
        <v>1800</v>
      </c>
      <c r="D76" s="166"/>
      <c r="E76" s="166">
        <v>1800</v>
      </c>
      <c r="F76" s="166"/>
      <c r="G76" s="166"/>
      <c r="H76" s="166">
        <v>1800</v>
      </c>
      <c r="I76" s="166">
        <v>1800</v>
      </c>
      <c r="J76" s="166">
        <v>1650</v>
      </c>
      <c r="K76" s="166"/>
      <c r="L76" s="166"/>
      <c r="M76" s="166">
        <v>150</v>
      </c>
      <c r="N76" s="166"/>
      <c r="O76" s="166"/>
      <c r="P76" s="166"/>
      <c r="Q76" s="166"/>
      <c r="R76" s="166"/>
      <c r="S76" s="166">
        <v>150</v>
      </c>
      <c r="T76" s="156">
        <f t="shared" si="4"/>
        <v>0.9166666666666666</v>
      </c>
      <c r="U76" s="118" t="s">
        <v>62</v>
      </c>
      <c r="V76" s="123" t="s">
        <v>167</v>
      </c>
      <c r="W76" s="127">
        <v>73773711</v>
      </c>
      <c r="X76" s="126">
        <f t="shared" si="2"/>
        <v>-73773711</v>
      </c>
      <c r="Y76" s="117"/>
      <c r="Z76" s="15">
        <f>+C76-F76-G76-H76</f>
        <v>0</v>
      </c>
      <c r="AA76" s="16"/>
      <c r="AB76" s="38">
        <f>C76-F76-G76-H76</f>
        <v>0</v>
      </c>
      <c r="AK76" s="17">
        <v>73773711</v>
      </c>
      <c r="AL76" s="14">
        <f>AK76-D76</f>
        <v>73773711</v>
      </c>
      <c r="AN76" s="136" t="s">
        <v>167</v>
      </c>
      <c r="AO76" s="136">
        <v>73773711</v>
      </c>
      <c r="AP76" s="57">
        <f t="shared" si="3"/>
        <v>73773711</v>
      </c>
    </row>
    <row r="77" spans="1:42" s="18" customFormat="1" ht="24.75" customHeight="1" hidden="1">
      <c r="A77" s="150" t="s">
        <v>8</v>
      </c>
      <c r="B77" s="164" t="s">
        <v>187</v>
      </c>
      <c r="C77" s="166">
        <v>5138286</v>
      </c>
      <c r="D77" s="166">
        <v>4980914</v>
      </c>
      <c r="E77" s="166">
        <v>157372</v>
      </c>
      <c r="F77" s="166">
        <v>1100</v>
      </c>
      <c r="G77" s="166"/>
      <c r="H77" s="166">
        <v>5137186</v>
      </c>
      <c r="I77" s="166">
        <v>2033291</v>
      </c>
      <c r="J77" s="166">
        <v>136853</v>
      </c>
      <c r="K77" s="166"/>
      <c r="L77" s="166"/>
      <c r="M77" s="166">
        <v>1896438</v>
      </c>
      <c r="N77" s="166"/>
      <c r="O77" s="166"/>
      <c r="P77" s="166"/>
      <c r="Q77" s="166"/>
      <c r="R77" s="166">
        <v>3103895</v>
      </c>
      <c r="S77" s="166">
        <v>5000333</v>
      </c>
      <c r="T77" s="156">
        <f t="shared" si="4"/>
        <v>0.06730615539044829</v>
      </c>
      <c r="U77" s="118" t="s">
        <v>7</v>
      </c>
      <c r="V77" s="124" t="s">
        <v>91</v>
      </c>
      <c r="W77" s="126">
        <v>0</v>
      </c>
      <c r="X77" s="126">
        <f t="shared" si="2"/>
        <v>4980914</v>
      </c>
      <c r="Y77" s="116"/>
      <c r="Z77" s="15">
        <v>0</v>
      </c>
      <c r="AB77" s="38"/>
      <c r="AL77" s="14"/>
      <c r="AN77" s="18" t="s">
        <v>163</v>
      </c>
      <c r="AO77" s="18">
        <v>79087239</v>
      </c>
      <c r="AP77" s="57">
        <f aca="true" t="shared" si="5" ref="AP77:AP121">AO77-D77</f>
        <v>74106325</v>
      </c>
    </row>
    <row r="78" spans="1:42" s="19" customFormat="1" ht="24.75" customHeight="1" hidden="1">
      <c r="A78" s="150"/>
      <c r="B78" s="164" t="s">
        <v>188</v>
      </c>
      <c r="C78" s="166">
        <v>2390075</v>
      </c>
      <c r="D78" s="166">
        <v>1245354</v>
      </c>
      <c r="E78" s="166">
        <v>1144721</v>
      </c>
      <c r="F78" s="166"/>
      <c r="G78" s="166"/>
      <c r="H78" s="166">
        <v>2390075</v>
      </c>
      <c r="I78" s="166">
        <v>2094498</v>
      </c>
      <c r="J78" s="166">
        <v>990869</v>
      </c>
      <c r="K78" s="166">
        <v>64500</v>
      </c>
      <c r="L78" s="166"/>
      <c r="M78" s="166">
        <v>1039129</v>
      </c>
      <c r="N78" s="166"/>
      <c r="O78" s="166"/>
      <c r="P78" s="166"/>
      <c r="Q78" s="166"/>
      <c r="R78" s="166">
        <v>295577</v>
      </c>
      <c r="S78" s="166">
        <v>1334706</v>
      </c>
      <c r="T78" s="156">
        <f t="shared" si="4"/>
        <v>0.5038768239454037</v>
      </c>
      <c r="U78" s="118" t="s">
        <v>8</v>
      </c>
      <c r="V78" s="124" t="s">
        <v>92</v>
      </c>
      <c r="W78" s="126">
        <v>747008</v>
      </c>
      <c r="X78" s="126">
        <f t="shared" si="2"/>
        <v>498346</v>
      </c>
      <c r="Y78" s="116"/>
      <c r="Z78" s="15">
        <v>0</v>
      </c>
      <c r="AA78" s="18"/>
      <c r="AB78" s="38"/>
      <c r="AL78" s="14"/>
      <c r="AN78" s="19" t="s">
        <v>70</v>
      </c>
      <c r="AO78" s="19">
        <v>12927968</v>
      </c>
      <c r="AP78" s="57">
        <f t="shared" si="5"/>
        <v>11682614</v>
      </c>
    </row>
    <row r="79" spans="1:43" s="19" customFormat="1" ht="24.75" customHeight="1" hidden="1">
      <c r="A79" s="150" t="s">
        <v>9</v>
      </c>
      <c r="B79" s="164" t="s">
        <v>195</v>
      </c>
      <c r="C79" s="166">
        <v>2719227</v>
      </c>
      <c r="D79" s="166">
        <v>2089594</v>
      </c>
      <c r="E79" s="166">
        <v>629633</v>
      </c>
      <c r="F79" s="166"/>
      <c r="G79" s="166"/>
      <c r="H79" s="166">
        <v>2719227</v>
      </c>
      <c r="I79" s="166">
        <v>2538612</v>
      </c>
      <c r="J79" s="166">
        <v>146337</v>
      </c>
      <c r="K79" s="166"/>
      <c r="L79" s="166"/>
      <c r="M79" s="166">
        <v>2392275</v>
      </c>
      <c r="N79" s="166"/>
      <c r="O79" s="166"/>
      <c r="P79" s="166"/>
      <c r="Q79" s="166"/>
      <c r="R79" s="166">
        <v>180615</v>
      </c>
      <c r="S79" s="166">
        <v>2572890</v>
      </c>
      <c r="T79" s="156">
        <f t="shared" si="4"/>
        <v>0.057644492344635576</v>
      </c>
      <c r="U79" s="118"/>
      <c r="V79" s="124" t="s">
        <v>93</v>
      </c>
      <c r="W79" s="126">
        <v>3297808</v>
      </c>
      <c r="X79" s="126">
        <f t="shared" si="2"/>
        <v>-1208214</v>
      </c>
      <c r="Y79" s="116"/>
      <c r="Z79" s="15">
        <v>0</v>
      </c>
      <c r="AA79" s="18"/>
      <c r="AB79" s="38"/>
      <c r="AL79" s="14"/>
      <c r="AN79" s="19" t="s">
        <v>97</v>
      </c>
      <c r="AO79" s="19">
        <v>19208763</v>
      </c>
      <c r="AP79" s="57">
        <f t="shared" si="5"/>
        <v>17119169</v>
      </c>
      <c r="AQ79" s="19">
        <v>60</v>
      </c>
    </row>
    <row r="80" spans="1:42" s="19" customFormat="1" ht="24.75" customHeight="1">
      <c r="A80" s="148" t="s">
        <v>62</v>
      </c>
      <c r="B80" s="162" t="s">
        <v>190</v>
      </c>
      <c r="C80" s="168">
        <v>17116061</v>
      </c>
      <c r="D80" s="168">
        <v>10077294</v>
      </c>
      <c r="E80" s="168">
        <v>7038767</v>
      </c>
      <c r="F80" s="168">
        <v>136649</v>
      </c>
      <c r="G80" s="168">
        <v>0</v>
      </c>
      <c r="H80" s="168">
        <v>16979412</v>
      </c>
      <c r="I80" s="168">
        <v>12688033</v>
      </c>
      <c r="J80" s="168">
        <v>2457515</v>
      </c>
      <c r="K80" s="168">
        <v>454269</v>
      </c>
      <c r="L80" s="168">
        <v>50353</v>
      </c>
      <c r="M80" s="168">
        <v>7955276</v>
      </c>
      <c r="N80" s="168">
        <v>1770620</v>
      </c>
      <c r="O80" s="168">
        <v>0</v>
      </c>
      <c r="P80" s="168">
        <v>0</v>
      </c>
      <c r="Q80" s="168">
        <v>0</v>
      </c>
      <c r="R80" s="168">
        <v>4291379</v>
      </c>
      <c r="S80" s="168">
        <v>14017275</v>
      </c>
      <c r="T80" s="156">
        <f t="shared" si="4"/>
        <v>0.23345911852530649</v>
      </c>
      <c r="U80" s="118" t="s">
        <v>9</v>
      </c>
      <c r="V80" s="124" t="s">
        <v>108</v>
      </c>
      <c r="W80" s="126">
        <v>36027001</v>
      </c>
      <c r="X80" s="126">
        <f t="shared" si="2"/>
        <v>-25949707</v>
      </c>
      <c r="Y80" s="116"/>
      <c r="Z80" s="15">
        <v>0</v>
      </c>
      <c r="AA80" s="18"/>
      <c r="AB80" s="38"/>
      <c r="AL80" s="14"/>
      <c r="AN80" s="19" t="s">
        <v>98</v>
      </c>
      <c r="AO80" s="19">
        <v>9398047</v>
      </c>
      <c r="AP80" s="57">
        <f t="shared" si="5"/>
        <v>-679247</v>
      </c>
    </row>
    <row r="81" spans="1:42" s="19" customFormat="1" ht="24.75" customHeight="1" hidden="1">
      <c r="A81" s="150" t="s">
        <v>7</v>
      </c>
      <c r="B81" s="163" t="s">
        <v>97</v>
      </c>
      <c r="C81" s="166">
        <v>798301</v>
      </c>
      <c r="D81" s="166">
        <v>646179</v>
      </c>
      <c r="E81" s="166">
        <v>152122</v>
      </c>
      <c r="F81" s="166"/>
      <c r="G81" s="166"/>
      <c r="H81" s="166">
        <v>798301</v>
      </c>
      <c r="I81" s="166">
        <v>382274</v>
      </c>
      <c r="J81" s="166">
        <v>43221</v>
      </c>
      <c r="K81" s="166"/>
      <c r="L81" s="166"/>
      <c r="M81" s="166">
        <v>339053</v>
      </c>
      <c r="N81" s="166"/>
      <c r="O81" s="166"/>
      <c r="P81" s="166"/>
      <c r="Q81" s="166"/>
      <c r="R81" s="166">
        <v>416027</v>
      </c>
      <c r="S81" s="166">
        <v>755080</v>
      </c>
      <c r="T81" s="156">
        <f t="shared" si="4"/>
        <v>0.11306288159801609</v>
      </c>
      <c r="U81" s="118"/>
      <c r="V81" s="124"/>
      <c r="W81" s="126"/>
      <c r="X81" s="126"/>
      <c r="Y81" s="116"/>
      <c r="Z81" s="15"/>
      <c r="AA81" s="18"/>
      <c r="AB81" s="38"/>
      <c r="AL81" s="14"/>
      <c r="AN81" s="19" t="s">
        <v>99</v>
      </c>
      <c r="AO81" s="19">
        <v>37552461</v>
      </c>
      <c r="AP81" s="57">
        <f t="shared" si="5"/>
        <v>36906282</v>
      </c>
    </row>
    <row r="82" spans="1:42" s="19" customFormat="1" ht="24.75" customHeight="1" hidden="1">
      <c r="A82" s="150" t="s">
        <v>8</v>
      </c>
      <c r="B82" s="163" t="s">
        <v>86</v>
      </c>
      <c r="C82" s="166">
        <v>3795088</v>
      </c>
      <c r="D82" s="166">
        <v>2923153</v>
      </c>
      <c r="E82" s="166">
        <v>871935</v>
      </c>
      <c r="F82" s="166">
        <v>22612</v>
      </c>
      <c r="G82" s="166"/>
      <c r="H82" s="166">
        <v>3772476</v>
      </c>
      <c r="I82" s="166">
        <v>2764910</v>
      </c>
      <c r="J82" s="166">
        <v>363813</v>
      </c>
      <c r="K82" s="166">
        <v>69899</v>
      </c>
      <c r="L82" s="166"/>
      <c r="M82" s="166">
        <v>2331198</v>
      </c>
      <c r="N82" s="166"/>
      <c r="O82" s="166"/>
      <c r="P82" s="166"/>
      <c r="Q82" s="166"/>
      <c r="R82" s="166">
        <v>1007566</v>
      </c>
      <c r="S82" s="166">
        <v>3338764</v>
      </c>
      <c r="T82" s="156">
        <f t="shared" si="4"/>
        <v>0.15686297203163937</v>
      </c>
      <c r="U82" s="118" t="s">
        <v>10</v>
      </c>
      <c r="V82" s="124" t="s">
        <v>94</v>
      </c>
      <c r="W82" s="126">
        <v>6802214</v>
      </c>
      <c r="X82" s="126">
        <f t="shared" si="2"/>
        <v>-3879061</v>
      </c>
      <c r="Y82" s="116"/>
      <c r="Z82" s="15"/>
      <c r="AA82" s="18"/>
      <c r="AB82" s="38"/>
      <c r="AL82" s="14"/>
      <c r="AN82" s="19" t="s">
        <v>164</v>
      </c>
      <c r="AO82" s="19">
        <v>47287360</v>
      </c>
      <c r="AP82" s="57">
        <f t="shared" si="5"/>
        <v>44364207</v>
      </c>
    </row>
    <row r="83" spans="1:42" s="17" customFormat="1" ht="24.75" customHeight="1" hidden="1">
      <c r="A83" s="150" t="s">
        <v>9</v>
      </c>
      <c r="B83" s="163" t="s">
        <v>87</v>
      </c>
      <c r="C83" s="166">
        <v>6511441</v>
      </c>
      <c r="D83" s="166">
        <v>4687506</v>
      </c>
      <c r="E83" s="166">
        <v>1823935</v>
      </c>
      <c r="F83" s="166">
        <v>200</v>
      </c>
      <c r="G83" s="166"/>
      <c r="H83" s="166">
        <v>6511241</v>
      </c>
      <c r="I83" s="166">
        <v>6157697</v>
      </c>
      <c r="J83" s="166">
        <v>1259182</v>
      </c>
      <c r="K83" s="166">
        <v>396970</v>
      </c>
      <c r="L83" s="166"/>
      <c r="M83" s="166">
        <v>4501545</v>
      </c>
      <c r="N83" s="166"/>
      <c r="O83" s="166"/>
      <c r="P83" s="166"/>
      <c r="Q83" s="166"/>
      <c r="R83" s="166">
        <v>353544</v>
      </c>
      <c r="S83" s="166">
        <v>4855089</v>
      </c>
      <c r="T83" s="156">
        <f t="shared" si="4"/>
        <v>0.26895639717251435</v>
      </c>
      <c r="U83" s="118" t="s">
        <v>63</v>
      </c>
      <c r="V83" s="123" t="s">
        <v>163</v>
      </c>
      <c r="W83" s="127">
        <v>79087239</v>
      </c>
      <c r="X83" s="126">
        <f aca="true" t="shared" si="6" ref="X83:X93">D83-W83</f>
        <v>-74399733</v>
      </c>
      <c r="Y83" s="117"/>
      <c r="Z83" s="15">
        <f>+C83-F83-G83-H83</f>
        <v>0</v>
      </c>
      <c r="AA83" s="16"/>
      <c r="AB83" s="38">
        <f>C83-F83-G83-H83</f>
        <v>0</v>
      </c>
      <c r="AK83" s="17">
        <v>79087239</v>
      </c>
      <c r="AL83" s="14">
        <f>AK83-D83</f>
        <v>74399733</v>
      </c>
      <c r="AN83" s="137" t="s">
        <v>163</v>
      </c>
      <c r="AO83" s="137">
        <v>79087239</v>
      </c>
      <c r="AP83" s="57">
        <f t="shared" si="5"/>
        <v>74399733</v>
      </c>
    </row>
    <row r="84" spans="1:42" s="18" customFormat="1" ht="24.75" customHeight="1">
      <c r="A84" s="148" t="s">
        <v>63</v>
      </c>
      <c r="B84" s="162" t="s">
        <v>196</v>
      </c>
      <c r="C84" s="168">
        <v>8349809</v>
      </c>
      <c r="D84" s="168">
        <v>4944622</v>
      </c>
      <c r="E84" s="168">
        <v>3405187</v>
      </c>
      <c r="F84" s="168">
        <v>28956</v>
      </c>
      <c r="G84" s="168">
        <v>0</v>
      </c>
      <c r="H84" s="168">
        <v>8320853</v>
      </c>
      <c r="I84" s="168">
        <v>5781639</v>
      </c>
      <c r="J84" s="168">
        <v>2246690</v>
      </c>
      <c r="K84" s="168">
        <v>76138</v>
      </c>
      <c r="L84" s="168">
        <v>0</v>
      </c>
      <c r="M84" s="168">
        <v>3458811</v>
      </c>
      <c r="N84" s="168">
        <v>0</v>
      </c>
      <c r="O84" s="168">
        <v>0</v>
      </c>
      <c r="P84" s="168">
        <v>0</v>
      </c>
      <c r="Q84" s="168">
        <v>0</v>
      </c>
      <c r="R84" s="168">
        <v>2539214</v>
      </c>
      <c r="S84" s="168">
        <v>5998025</v>
      </c>
      <c r="T84" s="156">
        <f t="shared" si="4"/>
        <v>0.40175943188428054</v>
      </c>
      <c r="U84" s="118" t="s">
        <v>7</v>
      </c>
      <c r="V84" s="124" t="s">
        <v>70</v>
      </c>
      <c r="W84" s="126">
        <v>12927968</v>
      </c>
      <c r="X84" s="126">
        <f t="shared" si="6"/>
        <v>-7983346</v>
      </c>
      <c r="Y84" s="116"/>
      <c r="Z84" s="15"/>
      <c r="AB84" s="38"/>
      <c r="AL84" s="14"/>
      <c r="AN84" s="18" t="s">
        <v>101</v>
      </c>
      <c r="AO84" s="18">
        <v>4898301</v>
      </c>
      <c r="AP84" s="57">
        <f t="shared" si="5"/>
        <v>-46321</v>
      </c>
    </row>
    <row r="85" spans="1:42" s="19" customFormat="1" ht="24.75" customHeight="1" hidden="1">
      <c r="A85" s="150" t="s">
        <v>7</v>
      </c>
      <c r="B85" s="163" t="s">
        <v>197</v>
      </c>
      <c r="C85" s="166">
        <v>25800</v>
      </c>
      <c r="D85" s="166">
        <v>0</v>
      </c>
      <c r="E85" s="166">
        <v>25800</v>
      </c>
      <c r="F85" s="166">
        <v>0</v>
      </c>
      <c r="G85" s="166">
        <v>0</v>
      </c>
      <c r="H85" s="166">
        <v>25800</v>
      </c>
      <c r="I85" s="166">
        <v>25800</v>
      </c>
      <c r="J85" s="166">
        <v>25800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66">
        <v>0</v>
      </c>
      <c r="S85" s="166">
        <v>0</v>
      </c>
      <c r="T85" s="156">
        <f t="shared" si="4"/>
        <v>1</v>
      </c>
      <c r="U85" s="118" t="s">
        <v>8</v>
      </c>
      <c r="V85" s="124" t="s">
        <v>97</v>
      </c>
      <c r="W85" s="126">
        <v>19208763</v>
      </c>
      <c r="X85" s="126">
        <f t="shared" si="6"/>
        <v>-19208763</v>
      </c>
      <c r="Y85" s="116"/>
      <c r="Z85" s="15"/>
      <c r="AA85" s="18"/>
      <c r="AB85" s="38"/>
      <c r="AL85" s="14"/>
      <c r="AN85" s="19" t="s">
        <v>102</v>
      </c>
      <c r="AO85" s="19">
        <v>3915178</v>
      </c>
      <c r="AP85" s="57">
        <f t="shared" si="5"/>
        <v>3915178</v>
      </c>
    </row>
    <row r="86" spans="1:42" s="19" customFormat="1" ht="24.75" customHeight="1" hidden="1">
      <c r="A86" s="150" t="s">
        <v>8</v>
      </c>
      <c r="B86" s="163" t="s">
        <v>140</v>
      </c>
      <c r="C86" s="166">
        <v>2472693</v>
      </c>
      <c r="D86" s="166">
        <v>933373</v>
      </c>
      <c r="E86" s="166">
        <v>1539320</v>
      </c>
      <c r="F86" s="166">
        <v>8678</v>
      </c>
      <c r="G86" s="166">
        <v>0</v>
      </c>
      <c r="H86" s="166">
        <v>2464015</v>
      </c>
      <c r="I86" s="166">
        <v>1963428</v>
      </c>
      <c r="J86" s="166">
        <v>190200</v>
      </c>
      <c r="K86" s="166">
        <v>0</v>
      </c>
      <c r="L86" s="166">
        <v>0</v>
      </c>
      <c r="M86" s="166">
        <v>1773228</v>
      </c>
      <c r="N86" s="166">
        <v>0</v>
      </c>
      <c r="O86" s="166">
        <v>0</v>
      </c>
      <c r="P86" s="166">
        <v>0</v>
      </c>
      <c r="Q86" s="166">
        <v>0</v>
      </c>
      <c r="R86" s="166">
        <v>500587</v>
      </c>
      <c r="S86" s="166">
        <v>2273815</v>
      </c>
      <c r="T86" s="156">
        <f t="shared" si="4"/>
        <v>0.09687139024196456</v>
      </c>
      <c r="U86" s="118" t="s">
        <v>9</v>
      </c>
      <c r="V86" s="124" t="s">
        <v>98</v>
      </c>
      <c r="W86" s="126">
        <v>9398047</v>
      </c>
      <c r="X86" s="126">
        <f t="shared" si="6"/>
        <v>-8464674</v>
      </c>
      <c r="Y86" s="116"/>
      <c r="Z86" s="15"/>
      <c r="AA86" s="18"/>
      <c r="AB86" s="38"/>
      <c r="AL86" s="14"/>
      <c r="AN86" s="19" t="s">
        <v>103</v>
      </c>
      <c r="AO86" s="19">
        <v>35152721</v>
      </c>
      <c r="AP86" s="57">
        <f t="shared" si="5"/>
        <v>34219348</v>
      </c>
    </row>
    <row r="87" spans="1:42" s="19" customFormat="1" ht="24.75" customHeight="1" hidden="1">
      <c r="A87" s="150" t="s">
        <v>9</v>
      </c>
      <c r="B87" s="163" t="s">
        <v>134</v>
      </c>
      <c r="C87" s="166">
        <v>2649285</v>
      </c>
      <c r="D87" s="166">
        <v>2430067</v>
      </c>
      <c r="E87" s="166">
        <v>219218</v>
      </c>
      <c r="F87" s="166">
        <v>0</v>
      </c>
      <c r="G87" s="166">
        <v>0</v>
      </c>
      <c r="H87" s="166">
        <v>2649285</v>
      </c>
      <c r="I87" s="166">
        <v>1443731</v>
      </c>
      <c r="J87" s="166">
        <v>422680</v>
      </c>
      <c r="K87" s="166">
        <v>0</v>
      </c>
      <c r="L87" s="166">
        <v>0</v>
      </c>
      <c r="M87" s="166">
        <v>1021051</v>
      </c>
      <c r="N87" s="166">
        <v>0</v>
      </c>
      <c r="O87" s="166">
        <v>0</v>
      </c>
      <c r="P87" s="166">
        <v>0</v>
      </c>
      <c r="Q87" s="166">
        <v>0</v>
      </c>
      <c r="R87" s="166">
        <v>1205554</v>
      </c>
      <c r="S87" s="166">
        <v>2226605</v>
      </c>
      <c r="T87" s="156">
        <f t="shared" si="4"/>
        <v>0.2927692208590104</v>
      </c>
      <c r="U87" s="118"/>
      <c r="V87" s="124"/>
      <c r="W87" s="126"/>
      <c r="X87" s="126"/>
      <c r="Y87" s="116"/>
      <c r="Z87" s="15"/>
      <c r="AA87" s="18"/>
      <c r="AB87" s="38"/>
      <c r="AL87" s="14"/>
      <c r="AP87" s="57">
        <f t="shared" si="5"/>
        <v>-2430067</v>
      </c>
    </row>
    <row r="88" spans="1:42" s="19" customFormat="1" ht="24.75" customHeight="1" hidden="1">
      <c r="A88" s="150" t="s">
        <v>10</v>
      </c>
      <c r="B88" s="163" t="s">
        <v>141</v>
      </c>
      <c r="C88" s="166">
        <v>915802</v>
      </c>
      <c r="D88" s="166">
        <v>763967</v>
      </c>
      <c r="E88" s="166">
        <v>151835</v>
      </c>
      <c r="F88" s="166">
        <v>3400</v>
      </c>
      <c r="G88" s="166">
        <v>0</v>
      </c>
      <c r="H88" s="166">
        <v>912402</v>
      </c>
      <c r="I88" s="166">
        <v>416848</v>
      </c>
      <c r="J88" s="166">
        <v>100914</v>
      </c>
      <c r="K88" s="166">
        <v>0</v>
      </c>
      <c r="L88" s="166">
        <v>0</v>
      </c>
      <c r="M88" s="166">
        <v>315934</v>
      </c>
      <c r="N88" s="166">
        <v>0</v>
      </c>
      <c r="O88" s="166">
        <v>0</v>
      </c>
      <c r="P88" s="166">
        <v>0</v>
      </c>
      <c r="Q88" s="166">
        <v>0</v>
      </c>
      <c r="R88" s="166">
        <v>495554</v>
      </c>
      <c r="S88" s="166">
        <v>811488</v>
      </c>
      <c r="T88" s="156">
        <f t="shared" si="4"/>
        <v>0.24208824319656086</v>
      </c>
      <c r="U88" s="118" t="s">
        <v>10</v>
      </c>
      <c r="V88" s="124" t="s">
        <v>99</v>
      </c>
      <c r="W88" s="126">
        <v>37552461</v>
      </c>
      <c r="X88" s="126">
        <f t="shared" si="6"/>
        <v>-36788494</v>
      </c>
      <c r="Y88" s="116"/>
      <c r="Z88" s="15"/>
      <c r="AA88" s="18"/>
      <c r="AB88" s="38"/>
      <c r="AL88" s="14"/>
      <c r="AP88" s="57">
        <f t="shared" si="5"/>
        <v>-763967</v>
      </c>
    </row>
    <row r="89" spans="1:42" s="17" customFormat="1" ht="24.75" customHeight="1">
      <c r="A89" s="148" t="s">
        <v>64</v>
      </c>
      <c r="B89" s="162" t="s">
        <v>193</v>
      </c>
      <c r="C89" s="168">
        <v>16110930</v>
      </c>
      <c r="D89" s="168">
        <v>9558874</v>
      </c>
      <c r="E89" s="168">
        <v>6552056</v>
      </c>
      <c r="F89" s="168">
        <v>56638</v>
      </c>
      <c r="G89" s="168">
        <v>0</v>
      </c>
      <c r="H89" s="168">
        <v>16054292</v>
      </c>
      <c r="I89" s="168">
        <v>8714789</v>
      </c>
      <c r="J89" s="168">
        <v>1147595</v>
      </c>
      <c r="K89" s="168">
        <v>150401</v>
      </c>
      <c r="L89" s="168">
        <v>0</v>
      </c>
      <c r="M89" s="168">
        <v>7416393</v>
      </c>
      <c r="N89" s="168">
        <v>0</v>
      </c>
      <c r="O89" s="168">
        <v>0</v>
      </c>
      <c r="P89" s="168">
        <v>0</v>
      </c>
      <c r="Q89" s="168">
        <v>400</v>
      </c>
      <c r="R89" s="168">
        <v>7339503</v>
      </c>
      <c r="S89" s="168">
        <v>14756296</v>
      </c>
      <c r="T89" s="156">
        <f t="shared" si="4"/>
        <v>0.1489417586587581</v>
      </c>
      <c r="U89" s="118" t="s">
        <v>64</v>
      </c>
      <c r="V89" s="123" t="s">
        <v>164</v>
      </c>
      <c r="W89" s="127">
        <v>47287360</v>
      </c>
      <c r="X89" s="126">
        <f t="shared" si="6"/>
        <v>-37728486</v>
      </c>
      <c r="Y89" s="117"/>
      <c r="Z89" s="15">
        <f>+C89-F89-G89-H89</f>
        <v>0</v>
      </c>
      <c r="AA89" s="16"/>
      <c r="AB89" s="38">
        <f>C89-F89-G89-H89</f>
        <v>0</v>
      </c>
      <c r="AK89" s="17">
        <v>47287360</v>
      </c>
      <c r="AL89" s="14">
        <f>AK89-D89</f>
        <v>37728486</v>
      </c>
      <c r="AN89" s="19" t="s">
        <v>164</v>
      </c>
      <c r="AO89" s="19">
        <v>47287360</v>
      </c>
      <c r="AP89" s="57">
        <f t="shared" si="5"/>
        <v>37728486</v>
      </c>
    </row>
    <row r="90" spans="1:42" s="18" customFormat="1" ht="24.75" customHeight="1" hidden="1">
      <c r="A90" s="150" t="s">
        <v>7</v>
      </c>
      <c r="B90" s="163" t="s">
        <v>88</v>
      </c>
      <c r="C90" s="159">
        <v>983983</v>
      </c>
      <c r="D90" s="159">
        <v>561877</v>
      </c>
      <c r="E90" s="159">
        <v>422106</v>
      </c>
      <c r="F90" s="159">
        <v>400</v>
      </c>
      <c r="G90" s="159">
        <v>0</v>
      </c>
      <c r="H90" s="159">
        <v>983583</v>
      </c>
      <c r="I90" s="159">
        <v>685667</v>
      </c>
      <c r="J90" s="159">
        <v>87942</v>
      </c>
      <c r="K90" s="159"/>
      <c r="L90" s="159">
        <v>0</v>
      </c>
      <c r="M90" s="159">
        <v>597725</v>
      </c>
      <c r="N90" s="159"/>
      <c r="O90" s="159">
        <v>0</v>
      </c>
      <c r="P90" s="159"/>
      <c r="Q90" s="159">
        <v>0</v>
      </c>
      <c r="R90" s="159">
        <v>297916</v>
      </c>
      <c r="S90" s="159">
        <v>895641</v>
      </c>
      <c r="T90" s="160">
        <f>(J90+K90+L90)/I90</f>
        <v>0.12825759442994925</v>
      </c>
      <c r="U90" s="118" t="s">
        <v>7</v>
      </c>
      <c r="V90" s="124" t="s">
        <v>100</v>
      </c>
      <c r="W90" s="126">
        <v>3321160</v>
      </c>
      <c r="X90" s="126">
        <f t="shared" si="6"/>
        <v>-2759283</v>
      </c>
      <c r="Y90" s="116"/>
      <c r="Z90" s="15">
        <v>0</v>
      </c>
      <c r="AB90" s="38"/>
      <c r="AL90" s="14"/>
      <c r="AP90" s="57">
        <f t="shared" si="5"/>
        <v>-561877</v>
      </c>
    </row>
    <row r="91" spans="1:42" s="19" customFormat="1" ht="24.75" customHeight="1" hidden="1">
      <c r="A91" s="150" t="s">
        <v>8</v>
      </c>
      <c r="B91" s="163" t="s">
        <v>89</v>
      </c>
      <c r="C91" s="159">
        <v>1297819</v>
      </c>
      <c r="D91" s="159">
        <v>987913</v>
      </c>
      <c r="E91" s="159">
        <v>309906</v>
      </c>
      <c r="F91" s="159">
        <v>600</v>
      </c>
      <c r="G91" s="159">
        <v>0</v>
      </c>
      <c r="H91" s="159">
        <v>1297219</v>
      </c>
      <c r="I91" s="159">
        <v>610927</v>
      </c>
      <c r="J91" s="159">
        <v>246301</v>
      </c>
      <c r="K91" s="159">
        <v>31800</v>
      </c>
      <c r="L91" s="159">
        <v>0</v>
      </c>
      <c r="M91" s="159">
        <v>332826</v>
      </c>
      <c r="N91" s="159">
        <v>0</v>
      </c>
      <c r="O91" s="159">
        <v>0</v>
      </c>
      <c r="P91" s="159">
        <v>0</v>
      </c>
      <c r="Q91" s="159">
        <v>0</v>
      </c>
      <c r="R91" s="159">
        <v>686292</v>
      </c>
      <c r="S91" s="159">
        <v>1019118</v>
      </c>
      <c r="T91" s="160">
        <f>(J91+K91+L91)/I91</f>
        <v>0.45521150644839725</v>
      </c>
      <c r="U91" s="118" t="s">
        <v>8</v>
      </c>
      <c r="V91" s="124" t="s">
        <v>101</v>
      </c>
      <c r="W91" s="126">
        <v>4898301</v>
      </c>
      <c r="X91" s="126">
        <f t="shared" si="6"/>
        <v>-3910388</v>
      </c>
      <c r="Y91" s="116"/>
      <c r="Z91" s="15">
        <v>0</v>
      </c>
      <c r="AA91" s="18"/>
      <c r="AB91" s="38"/>
      <c r="AL91" s="14"/>
      <c r="AP91" s="57">
        <f t="shared" si="5"/>
        <v>-987913</v>
      </c>
    </row>
    <row r="92" spans="1:42" s="19" customFormat="1" ht="24.75" customHeight="1" hidden="1">
      <c r="A92" s="150" t="s">
        <v>9</v>
      </c>
      <c r="B92" s="163" t="s">
        <v>90</v>
      </c>
      <c r="C92" s="159">
        <v>6003548</v>
      </c>
      <c r="D92" s="159">
        <v>5733490</v>
      </c>
      <c r="E92" s="159">
        <v>270058</v>
      </c>
      <c r="F92" s="159">
        <v>200</v>
      </c>
      <c r="G92" s="159">
        <v>0</v>
      </c>
      <c r="H92" s="159">
        <v>6003348</v>
      </c>
      <c r="I92" s="159">
        <v>454080</v>
      </c>
      <c r="J92" s="159">
        <v>210325</v>
      </c>
      <c r="K92" s="159"/>
      <c r="L92" s="159">
        <v>0</v>
      </c>
      <c r="M92" s="159">
        <v>243755</v>
      </c>
      <c r="N92" s="159"/>
      <c r="O92" s="159"/>
      <c r="P92" s="159"/>
      <c r="Q92" s="159"/>
      <c r="R92" s="159">
        <v>5549268</v>
      </c>
      <c r="S92" s="159">
        <v>5793023</v>
      </c>
      <c r="T92" s="160">
        <f>(J92+K92+L92)/I92</f>
        <v>0.46318930584918955</v>
      </c>
      <c r="U92" s="118" t="s">
        <v>9</v>
      </c>
      <c r="V92" s="124" t="s">
        <v>102</v>
      </c>
      <c r="W92" s="126">
        <v>3915178</v>
      </c>
      <c r="X92" s="126">
        <f t="shared" si="6"/>
        <v>1818312</v>
      </c>
      <c r="Y92" s="116"/>
      <c r="Z92" s="15">
        <v>0</v>
      </c>
      <c r="AA92" s="18"/>
      <c r="AB92" s="38"/>
      <c r="AL92" s="14"/>
      <c r="AP92" s="57">
        <f t="shared" si="5"/>
        <v>-5733490</v>
      </c>
    </row>
    <row r="93" spans="1:42" s="19" customFormat="1" ht="24.75" customHeight="1" hidden="1">
      <c r="A93" s="150" t="s">
        <v>10</v>
      </c>
      <c r="B93" s="163" t="s">
        <v>126</v>
      </c>
      <c r="C93" s="159">
        <v>554308</v>
      </c>
      <c r="D93" s="159">
        <v>357404</v>
      </c>
      <c r="E93" s="159">
        <v>196904</v>
      </c>
      <c r="F93" s="159">
        <v>50100</v>
      </c>
      <c r="G93" s="159">
        <v>0</v>
      </c>
      <c r="H93" s="159">
        <v>504208</v>
      </c>
      <c r="I93" s="159">
        <v>180404</v>
      </c>
      <c r="J93" s="159">
        <v>121822</v>
      </c>
      <c r="K93" s="159"/>
      <c r="L93" s="159">
        <v>0</v>
      </c>
      <c r="M93" s="159">
        <v>58582</v>
      </c>
      <c r="N93" s="159"/>
      <c r="O93" s="159"/>
      <c r="P93" s="159"/>
      <c r="Q93" s="159"/>
      <c r="R93" s="159">
        <v>323804</v>
      </c>
      <c r="S93" s="159">
        <v>382386</v>
      </c>
      <c r="T93" s="160">
        <f>(J93+K93+L93)/I93</f>
        <v>0.6752732755371278</v>
      </c>
      <c r="U93" s="118" t="s">
        <v>10</v>
      </c>
      <c r="V93" s="124" t="s">
        <v>103</v>
      </c>
      <c r="W93" s="126">
        <v>35152721</v>
      </c>
      <c r="X93" s="126">
        <f t="shared" si="6"/>
        <v>-34795317</v>
      </c>
      <c r="Y93" s="116"/>
      <c r="Z93" s="15">
        <v>0</v>
      </c>
      <c r="AA93" s="18"/>
      <c r="AB93" s="38"/>
      <c r="AK93" s="19">
        <f>SUM(AK12:AK92)</f>
        <v>418656189.71500003</v>
      </c>
      <c r="AL93" s="19">
        <f>AK93-AK11</f>
        <v>-0.2849999666213989</v>
      </c>
      <c r="AP93" s="57">
        <f t="shared" si="5"/>
        <v>-357404</v>
      </c>
    </row>
    <row r="94" spans="9:42" s="22" customFormat="1" ht="19.5">
      <c r="I94" s="23"/>
      <c r="J94" s="23"/>
      <c r="K94" s="23"/>
      <c r="L94" s="204" t="s">
        <v>202</v>
      </c>
      <c r="M94" s="204"/>
      <c r="N94" s="204"/>
      <c r="O94" s="204"/>
      <c r="P94" s="204"/>
      <c r="Q94" s="204"/>
      <c r="R94" s="24"/>
      <c r="AB94" s="38">
        <f>C94-F94-G94-H94</f>
        <v>0</v>
      </c>
      <c r="AP94" s="57">
        <f t="shared" si="5"/>
        <v>0</v>
      </c>
    </row>
    <row r="95" spans="3:42" s="22" customFormat="1" ht="24.75" customHeight="1">
      <c r="C95" s="170"/>
      <c r="D95" s="170"/>
      <c r="E95" s="170"/>
      <c r="F95" s="128"/>
      <c r="G95" s="128"/>
      <c r="H95" s="128"/>
      <c r="I95" s="4"/>
      <c r="J95" s="4"/>
      <c r="K95" s="4"/>
      <c r="L95" s="200" t="s">
        <v>168</v>
      </c>
      <c r="M95" s="200"/>
      <c r="N95" s="200"/>
      <c r="O95" s="200"/>
      <c r="P95" s="200"/>
      <c r="Q95" s="200"/>
      <c r="R95" s="25"/>
      <c r="AB95" s="38"/>
      <c r="AP95" s="57">
        <f t="shared" si="5"/>
        <v>0</v>
      </c>
    </row>
    <row r="96" spans="3:42" s="22" customFormat="1" ht="20.25" customHeight="1">
      <c r="C96" s="170" t="s">
        <v>21</v>
      </c>
      <c r="D96" s="170"/>
      <c r="E96" s="170"/>
      <c r="F96" s="128"/>
      <c r="G96" s="128"/>
      <c r="H96" s="128"/>
      <c r="I96" s="4"/>
      <c r="J96" s="4"/>
      <c r="K96" s="4"/>
      <c r="L96" s="170" t="s">
        <v>133</v>
      </c>
      <c r="M96" s="170"/>
      <c r="N96" s="170"/>
      <c r="O96" s="170"/>
      <c r="P96" s="170"/>
      <c r="Q96" s="170"/>
      <c r="R96" s="25"/>
      <c r="AB96" s="38" t="e">
        <f aca="true" t="shared" si="7" ref="AB96:AB105">C96-F96-G96-H96</f>
        <v>#VALUE!</v>
      </c>
      <c r="AP96" s="57">
        <f t="shared" si="5"/>
        <v>0</v>
      </c>
    </row>
    <row r="97" spans="3:42" s="22" customFormat="1" ht="20.25" customHeight="1">
      <c r="C97" s="129"/>
      <c r="D97" s="129"/>
      <c r="E97" s="129"/>
      <c r="F97" s="128"/>
      <c r="G97" s="128"/>
      <c r="H97" s="128"/>
      <c r="I97" s="4"/>
      <c r="J97" s="4"/>
      <c r="K97" s="4"/>
      <c r="L97" s="129"/>
      <c r="M97" s="129"/>
      <c r="N97" s="129"/>
      <c r="O97" s="129"/>
      <c r="P97" s="129"/>
      <c r="Q97" s="129"/>
      <c r="R97" s="25"/>
      <c r="AB97" s="38"/>
      <c r="AP97" s="57">
        <f t="shared" si="5"/>
        <v>0</v>
      </c>
    </row>
    <row r="98" spans="3:42" s="22" customFormat="1" ht="20.25" customHeight="1">
      <c r="C98" s="129"/>
      <c r="D98" s="129"/>
      <c r="E98" s="129"/>
      <c r="F98" s="128"/>
      <c r="G98" s="128"/>
      <c r="H98" s="128"/>
      <c r="I98" s="4"/>
      <c r="J98" s="4"/>
      <c r="K98" s="4"/>
      <c r="L98" s="129"/>
      <c r="M98" s="129"/>
      <c r="N98" s="129"/>
      <c r="O98" s="129"/>
      <c r="P98" s="129"/>
      <c r="Q98" s="129"/>
      <c r="R98" s="25"/>
      <c r="AB98" s="38"/>
      <c r="AP98" s="57">
        <f t="shared" si="5"/>
        <v>0</v>
      </c>
    </row>
    <row r="99" spans="3:42" s="22" customFormat="1" ht="20.25" customHeight="1">
      <c r="C99" s="129"/>
      <c r="D99" s="129"/>
      <c r="E99" s="129"/>
      <c r="F99" s="128"/>
      <c r="G99" s="128"/>
      <c r="H99" s="128"/>
      <c r="I99" s="4"/>
      <c r="J99" s="4"/>
      <c r="K99" s="4"/>
      <c r="L99" s="129"/>
      <c r="M99" s="129"/>
      <c r="N99" s="129"/>
      <c r="O99" s="129"/>
      <c r="P99" s="129"/>
      <c r="Q99" s="129"/>
      <c r="R99" s="25"/>
      <c r="AB99" s="38"/>
      <c r="AP99" s="57">
        <f t="shared" si="5"/>
        <v>0</v>
      </c>
    </row>
    <row r="100" spans="3:42" s="22" customFormat="1" ht="94.5" customHeight="1">
      <c r="C100" s="183" t="s">
        <v>198</v>
      </c>
      <c r="D100" s="183"/>
      <c r="E100" s="183"/>
      <c r="F100" s="131"/>
      <c r="G100" s="131"/>
      <c r="H100" s="131"/>
      <c r="I100" s="132"/>
      <c r="J100" s="132"/>
      <c r="K100" s="132"/>
      <c r="L100" s="183" t="s">
        <v>119</v>
      </c>
      <c r="M100" s="183"/>
      <c r="N100" s="183"/>
      <c r="O100" s="183"/>
      <c r="P100" s="183"/>
      <c r="Q100" s="183"/>
      <c r="R100" s="130"/>
      <c r="AB100" s="38"/>
      <c r="AP100" s="57">
        <f t="shared" si="5"/>
        <v>0</v>
      </c>
    </row>
    <row r="101" spans="28:42" ht="24.75" customHeight="1">
      <c r="AB101" s="38">
        <f t="shared" si="7"/>
        <v>0</v>
      </c>
      <c r="AP101" s="57">
        <f t="shared" si="5"/>
        <v>0</v>
      </c>
    </row>
    <row r="102" spans="3:42" ht="24.75" customHeight="1"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AB102" s="38">
        <f t="shared" si="7"/>
        <v>0</v>
      </c>
      <c r="AP102" s="57">
        <f t="shared" si="5"/>
        <v>0</v>
      </c>
    </row>
    <row r="103" spans="4:42" ht="24.75" customHeight="1">
      <c r="D103" s="3"/>
      <c r="E103" s="3"/>
      <c r="F103" s="3"/>
      <c r="G103" s="96"/>
      <c r="H103" s="3"/>
      <c r="I103" s="3"/>
      <c r="J103" s="3"/>
      <c r="K103" s="3"/>
      <c r="L103" s="3"/>
      <c r="M103" s="3"/>
      <c r="N103" s="3"/>
      <c r="O103" s="3"/>
      <c r="P103" s="96"/>
      <c r="Q103" s="3"/>
      <c r="R103" s="3"/>
      <c r="S103" s="3"/>
      <c r="AB103" s="38">
        <f t="shared" si="7"/>
        <v>0</v>
      </c>
      <c r="AP103" s="57">
        <f t="shared" si="5"/>
        <v>0</v>
      </c>
    </row>
    <row r="104" spans="28:42" ht="24.75" customHeight="1">
      <c r="AB104" s="38">
        <f t="shared" si="7"/>
        <v>0</v>
      </c>
      <c r="AP104" s="57">
        <f t="shared" si="5"/>
        <v>0</v>
      </c>
    </row>
    <row r="105" spans="28:42" ht="24.75" customHeight="1">
      <c r="AB105" s="38">
        <f t="shared" si="7"/>
        <v>0</v>
      </c>
      <c r="AP105" s="57">
        <f t="shared" si="5"/>
        <v>0</v>
      </c>
    </row>
    <row r="106" spans="28:42" ht="24.75" customHeight="1">
      <c r="AB106" s="38"/>
      <c r="AP106" s="57">
        <f t="shared" si="5"/>
        <v>0</v>
      </c>
    </row>
    <row r="107" spans="4:42" ht="24.75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AB107" s="38"/>
      <c r="AP107" s="57">
        <f t="shared" si="5"/>
        <v>0</v>
      </c>
    </row>
    <row r="108" spans="28:42" ht="15.75">
      <c r="AB108" s="38"/>
      <c r="AP108" s="57">
        <f t="shared" si="5"/>
        <v>0</v>
      </c>
    </row>
    <row r="109" spans="2:42" ht="15.75">
      <c r="B109" s="58" t="s">
        <v>120</v>
      </c>
      <c r="C109" s="58">
        <f aca="true" t="shared" si="8" ref="C109:C118">C11-D11-E11</f>
        <v>0</v>
      </c>
      <c r="D109" s="59"/>
      <c r="E109" s="59"/>
      <c r="F109" s="59">
        <f>C11-F11-G11-H11</f>
        <v>0</v>
      </c>
      <c r="G109" s="59"/>
      <c r="H109" s="59">
        <f aca="true" t="shared" si="9" ref="H109:H118">H11-I11-R11</f>
        <v>0</v>
      </c>
      <c r="I109" s="59">
        <f>I11-J11-K11-L11-M11-N11-O11-P11-Q11</f>
        <v>0</v>
      </c>
      <c r="J109" s="59"/>
      <c r="K109" s="59"/>
      <c r="L109" s="59"/>
      <c r="M109" s="59"/>
      <c r="N109" s="59"/>
      <c r="O109" s="59"/>
      <c r="P109" s="59"/>
      <c r="Q109" s="59"/>
      <c r="R109" s="59"/>
      <c r="S109" s="59">
        <f aca="true" t="shared" si="10" ref="S109:S118">S11-R11-Q11-P11-O11-N11-M11</f>
        <v>0</v>
      </c>
      <c r="T109" s="59"/>
      <c r="U109" s="59"/>
      <c r="V109" s="59"/>
      <c r="W109" s="59"/>
      <c r="X109" s="59"/>
      <c r="Y109" s="59"/>
      <c r="Z109" s="59"/>
      <c r="AA109" s="59"/>
      <c r="AB109" s="38"/>
      <c r="AP109" s="57">
        <f t="shared" si="5"/>
        <v>0</v>
      </c>
    </row>
    <row r="110" spans="3:42" ht="15.75">
      <c r="C110" s="58">
        <f t="shared" si="8"/>
        <v>0</v>
      </c>
      <c r="D110" s="59"/>
      <c r="E110" s="59"/>
      <c r="F110" s="59">
        <f aca="true" t="shared" si="11" ref="F110:F118">C12-F12-G12-H12</f>
        <v>0</v>
      </c>
      <c r="G110" s="59"/>
      <c r="H110" s="59">
        <f t="shared" si="9"/>
        <v>0</v>
      </c>
      <c r="I110" s="59">
        <f aca="true" t="shared" si="12" ref="I110:I118">I12-J12-K12-L12-M12-N12-O12-P12-Q12</f>
        <v>0</v>
      </c>
      <c r="J110" s="59"/>
      <c r="K110" s="59"/>
      <c r="L110" s="59"/>
      <c r="M110" s="59"/>
      <c r="N110" s="59"/>
      <c r="O110" s="59"/>
      <c r="P110" s="59"/>
      <c r="Q110" s="59"/>
      <c r="R110" s="59"/>
      <c r="S110" s="59">
        <f t="shared" si="10"/>
        <v>0</v>
      </c>
      <c r="AB110" s="38"/>
      <c r="AP110" s="57">
        <f t="shared" si="5"/>
        <v>0</v>
      </c>
    </row>
    <row r="111" spans="3:42" ht="15.75">
      <c r="C111" s="58">
        <f t="shared" si="8"/>
        <v>0</v>
      </c>
      <c r="D111" s="59"/>
      <c r="E111" s="59"/>
      <c r="F111" s="59">
        <f t="shared" si="11"/>
        <v>0</v>
      </c>
      <c r="G111" s="59"/>
      <c r="H111" s="59">
        <f t="shared" si="9"/>
        <v>0</v>
      </c>
      <c r="I111" s="59">
        <f t="shared" si="12"/>
        <v>0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>
        <f t="shared" si="10"/>
        <v>0</v>
      </c>
      <c r="AB111" s="33"/>
      <c r="AP111" s="57">
        <f t="shared" si="5"/>
        <v>0</v>
      </c>
    </row>
    <row r="112" spans="3:42" ht="15.75">
      <c r="C112" s="58">
        <f t="shared" si="8"/>
        <v>0</v>
      </c>
      <c r="D112" s="59"/>
      <c r="E112" s="59"/>
      <c r="F112" s="59">
        <f t="shared" si="11"/>
        <v>0</v>
      </c>
      <c r="G112" s="59"/>
      <c r="H112" s="59">
        <f t="shared" si="9"/>
        <v>0</v>
      </c>
      <c r="I112" s="59">
        <f t="shared" si="12"/>
        <v>0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>
        <f t="shared" si="10"/>
        <v>0</v>
      </c>
      <c r="AB112" s="33"/>
      <c r="AP112" s="57">
        <f t="shared" si="5"/>
        <v>0</v>
      </c>
    </row>
    <row r="113" spans="3:42" ht="15.75">
      <c r="C113" s="58">
        <f t="shared" si="8"/>
        <v>0</v>
      </c>
      <c r="D113" s="59"/>
      <c r="E113" s="59"/>
      <c r="F113" s="59">
        <f t="shared" si="11"/>
        <v>0</v>
      </c>
      <c r="G113" s="59"/>
      <c r="H113" s="59">
        <f t="shared" si="9"/>
        <v>0</v>
      </c>
      <c r="I113" s="59">
        <f t="shared" si="12"/>
        <v>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>
        <f t="shared" si="10"/>
        <v>0</v>
      </c>
      <c r="AB113" s="33"/>
      <c r="AP113" s="57">
        <f t="shared" si="5"/>
        <v>0</v>
      </c>
    </row>
    <row r="114" spans="3:42" ht="15.75">
      <c r="C114" s="58">
        <f t="shared" si="8"/>
        <v>0</v>
      </c>
      <c r="D114" s="59"/>
      <c r="E114" s="59"/>
      <c r="F114" s="59">
        <f t="shared" si="11"/>
        <v>0</v>
      </c>
      <c r="G114" s="59"/>
      <c r="H114" s="59">
        <f t="shared" si="9"/>
        <v>0</v>
      </c>
      <c r="I114" s="59">
        <f t="shared" si="12"/>
        <v>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>
        <f t="shared" si="10"/>
        <v>0</v>
      </c>
      <c r="AP114" s="57">
        <f t="shared" si="5"/>
        <v>0</v>
      </c>
    </row>
    <row r="115" spans="3:42" ht="15.75">
      <c r="C115" s="58">
        <f t="shared" si="8"/>
        <v>0</v>
      </c>
      <c r="D115" s="59"/>
      <c r="E115" s="59"/>
      <c r="F115" s="59">
        <f t="shared" si="11"/>
        <v>0</v>
      </c>
      <c r="G115" s="59"/>
      <c r="H115" s="59">
        <f t="shared" si="9"/>
        <v>0</v>
      </c>
      <c r="I115" s="59">
        <f t="shared" si="12"/>
        <v>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>
        <f t="shared" si="10"/>
        <v>0</v>
      </c>
      <c r="AP115" s="57">
        <f t="shared" si="5"/>
        <v>0</v>
      </c>
    </row>
    <row r="116" spans="3:42" ht="15.75">
      <c r="C116" s="58">
        <f t="shared" si="8"/>
        <v>0</v>
      </c>
      <c r="D116" s="59"/>
      <c r="E116" s="59"/>
      <c r="F116" s="59">
        <f t="shared" si="11"/>
        <v>0</v>
      </c>
      <c r="G116" s="59"/>
      <c r="H116" s="59">
        <f t="shared" si="9"/>
        <v>0</v>
      </c>
      <c r="I116" s="59">
        <f t="shared" si="12"/>
        <v>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>
        <f t="shared" si="10"/>
        <v>0</v>
      </c>
      <c r="AP116" s="57">
        <f t="shared" si="5"/>
        <v>0</v>
      </c>
    </row>
    <row r="117" spans="3:42" ht="15.75">
      <c r="C117" s="58">
        <f t="shared" si="8"/>
        <v>0</v>
      </c>
      <c r="D117" s="59"/>
      <c r="E117" s="59"/>
      <c r="F117" s="59">
        <f t="shared" si="11"/>
        <v>0</v>
      </c>
      <c r="G117" s="59"/>
      <c r="H117" s="59">
        <f t="shared" si="9"/>
        <v>0</v>
      </c>
      <c r="I117" s="59">
        <f t="shared" si="12"/>
        <v>0</v>
      </c>
      <c r="J117" s="59"/>
      <c r="K117" s="59"/>
      <c r="L117" s="59"/>
      <c r="M117" s="59"/>
      <c r="N117" s="59"/>
      <c r="O117" s="59"/>
      <c r="P117" s="59"/>
      <c r="Q117" s="59"/>
      <c r="R117" s="59"/>
      <c r="S117" s="59">
        <f t="shared" si="10"/>
        <v>0</v>
      </c>
      <c r="AP117" s="57">
        <f t="shared" si="5"/>
        <v>0</v>
      </c>
    </row>
    <row r="118" spans="3:42" ht="15.75">
      <c r="C118" s="58">
        <f t="shared" si="8"/>
        <v>0</v>
      </c>
      <c r="D118" s="59"/>
      <c r="E118" s="59"/>
      <c r="F118" s="59">
        <f t="shared" si="11"/>
        <v>0</v>
      </c>
      <c r="G118" s="59"/>
      <c r="H118" s="59">
        <f t="shared" si="9"/>
        <v>0</v>
      </c>
      <c r="I118" s="59">
        <f t="shared" si="12"/>
        <v>0</v>
      </c>
      <c r="J118" s="59"/>
      <c r="K118" s="59"/>
      <c r="L118" s="59"/>
      <c r="M118" s="59"/>
      <c r="N118" s="59"/>
      <c r="O118" s="59"/>
      <c r="P118" s="59"/>
      <c r="Q118" s="59"/>
      <c r="R118" s="59"/>
      <c r="S118" s="59">
        <f t="shared" si="10"/>
        <v>0</v>
      </c>
      <c r="AP118" s="57">
        <f t="shared" si="5"/>
        <v>0</v>
      </c>
    </row>
    <row r="119" spans="3:42" ht="15.75">
      <c r="C119" s="58">
        <f aca="true" t="shared" si="13" ref="C119:C135">C22-D22-E22</f>
        <v>0</v>
      </c>
      <c r="D119" s="59"/>
      <c r="E119" s="59"/>
      <c r="F119" s="59">
        <f aca="true" t="shared" si="14" ref="F119:F135">C22-F22-G22-H22</f>
        <v>0</v>
      </c>
      <c r="G119" s="59"/>
      <c r="H119" s="59">
        <f aca="true" t="shared" si="15" ref="H119:H135">H22-I22-R22</f>
        <v>0</v>
      </c>
      <c r="I119" s="59">
        <f aca="true" t="shared" si="16" ref="I119:I135">I22-J22-K22-L22-M22-N22-O22-P22-Q22</f>
        <v>0</v>
      </c>
      <c r="J119" s="59"/>
      <c r="K119" s="59"/>
      <c r="L119" s="59"/>
      <c r="M119" s="59"/>
      <c r="N119" s="59"/>
      <c r="O119" s="59"/>
      <c r="P119" s="59"/>
      <c r="Q119" s="59"/>
      <c r="R119" s="59"/>
      <c r="S119" s="59">
        <f aca="true" t="shared" si="17" ref="S119:S135">S22-R22-Q22-P22-O22-N22-M22</f>
        <v>0</v>
      </c>
      <c r="AP119" s="57">
        <f t="shared" si="5"/>
        <v>0</v>
      </c>
    </row>
    <row r="120" spans="3:42" ht="15.75">
      <c r="C120" s="58">
        <f t="shared" si="13"/>
        <v>0</v>
      </c>
      <c r="D120" s="59"/>
      <c r="E120" s="59"/>
      <c r="F120" s="59">
        <f t="shared" si="14"/>
        <v>0</v>
      </c>
      <c r="G120" s="59"/>
      <c r="H120" s="59">
        <f t="shared" si="15"/>
        <v>0</v>
      </c>
      <c r="I120" s="59">
        <f t="shared" si="16"/>
        <v>0</v>
      </c>
      <c r="J120" s="59"/>
      <c r="K120" s="59"/>
      <c r="L120" s="59"/>
      <c r="M120" s="59"/>
      <c r="N120" s="59"/>
      <c r="O120" s="59"/>
      <c r="P120" s="59"/>
      <c r="Q120" s="59"/>
      <c r="R120" s="59"/>
      <c r="S120" s="59">
        <f t="shared" si="17"/>
        <v>0</v>
      </c>
      <c r="AP120" s="57">
        <f t="shared" si="5"/>
        <v>0</v>
      </c>
    </row>
    <row r="121" spans="3:42" ht="15.75">
      <c r="C121" s="58">
        <f t="shared" si="13"/>
        <v>0</v>
      </c>
      <c r="D121" s="59"/>
      <c r="E121" s="59"/>
      <c r="F121" s="59">
        <f t="shared" si="14"/>
        <v>0</v>
      </c>
      <c r="G121" s="59"/>
      <c r="H121" s="59">
        <f t="shared" si="15"/>
        <v>0</v>
      </c>
      <c r="I121" s="59">
        <f t="shared" si="16"/>
        <v>0</v>
      </c>
      <c r="J121" s="59"/>
      <c r="K121" s="59"/>
      <c r="L121" s="59"/>
      <c r="M121" s="59"/>
      <c r="N121" s="59"/>
      <c r="O121" s="59"/>
      <c r="P121" s="59"/>
      <c r="Q121" s="59"/>
      <c r="R121" s="59"/>
      <c r="S121" s="59">
        <f t="shared" si="17"/>
        <v>0</v>
      </c>
      <c r="AP121" s="57">
        <f t="shared" si="5"/>
        <v>0</v>
      </c>
    </row>
    <row r="122" spans="3:19" ht="15.75">
      <c r="C122" s="58">
        <f t="shared" si="13"/>
        <v>0</v>
      </c>
      <c r="D122" s="59"/>
      <c r="E122" s="59"/>
      <c r="F122" s="59">
        <f>C25-F25-G25-H25</f>
        <v>0</v>
      </c>
      <c r="G122" s="59"/>
      <c r="H122" s="59">
        <f t="shared" si="15"/>
        <v>0</v>
      </c>
      <c r="I122" s="59">
        <f t="shared" si="16"/>
        <v>0</v>
      </c>
      <c r="J122" s="59"/>
      <c r="K122" s="59"/>
      <c r="L122" s="59"/>
      <c r="M122" s="59"/>
      <c r="N122" s="59"/>
      <c r="O122" s="59"/>
      <c r="P122" s="59"/>
      <c r="Q122" s="59"/>
      <c r="R122" s="59"/>
      <c r="S122" s="59">
        <f t="shared" si="17"/>
        <v>0</v>
      </c>
    </row>
    <row r="123" spans="3:19" ht="15.75">
      <c r="C123" s="58">
        <f t="shared" si="13"/>
        <v>0</v>
      </c>
      <c r="D123" s="59"/>
      <c r="E123" s="59"/>
      <c r="F123" s="59">
        <f t="shared" si="14"/>
        <v>0</v>
      </c>
      <c r="G123" s="59"/>
      <c r="H123" s="59">
        <f t="shared" si="15"/>
        <v>0</v>
      </c>
      <c r="I123" s="59">
        <f t="shared" si="16"/>
        <v>0</v>
      </c>
      <c r="J123" s="59"/>
      <c r="K123" s="59"/>
      <c r="L123" s="59"/>
      <c r="M123" s="59"/>
      <c r="N123" s="59"/>
      <c r="O123" s="59"/>
      <c r="P123" s="59"/>
      <c r="Q123" s="59"/>
      <c r="R123" s="59"/>
      <c r="S123" s="59">
        <f t="shared" si="17"/>
        <v>0</v>
      </c>
    </row>
    <row r="124" spans="3:19" ht="15.75">
      <c r="C124" s="58">
        <f t="shared" si="13"/>
        <v>0</v>
      </c>
      <c r="D124" s="59"/>
      <c r="E124" s="59"/>
      <c r="F124" s="59">
        <f t="shared" si="14"/>
        <v>0</v>
      </c>
      <c r="G124" s="59"/>
      <c r="H124" s="59">
        <f t="shared" si="15"/>
        <v>0</v>
      </c>
      <c r="I124" s="59">
        <f t="shared" si="16"/>
        <v>0</v>
      </c>
      <c r="J124" s="59"/>
      <c r="K124" s="59"/>
      <c r="L124" s="59"/>
      <c r="M124" s="59"/>
      <c r="N124" s="59"/>
      <c r="O124" s="59"/>
      <c r="P124" s="59"/>
      <c r="Q124" s="59"/>
      <c r="R124" s="59"/>
      <c r="S124" s="59">
        <f t="shared" si="17"/>
        <v>0</v>
      </c>
    </row>
    <row r="125" spans="3:19" ht="15.75">
      <c r="C125" s="58">
        <f t="shared" si="13"/>
        <v>0</v>
      </c>
      <c r="D125" s="59"/>
      <c r="E125" s="59"/>
      <c r="F125" s="59">
        <f t="shared" si="14"/>
        <v>0</v>
      </c>
      <c r="G125" s="59"/>
      <c r="H125" s="59">
        <f t="shared" si="15"/>
        <v>0</v>
      </c>
      <c r="I125" s="59">
        <f t="shared" si="16"/>
        <v>0</v>
      </c>
      <c r="J125" s="59"/>
      <c r="K125" s="59"/>
      <c r="L125" s="59"/>
      <c r="M125" s="59"/>
      <c r="N125" s="59"/>
      <c r="O125" s="59"/>
      <c r="P125" s="59"/>
      <c r="Q125" s="59"/>
      <c r="R125" s="59"/>
      <c r="S125" s="59">
        <f t="shared" si="17"/>
        <v>0</v>
      </c>
    </row>
    <row r="126" spans="3:19" ht="15.75">
      <c r="C126" s="58">
        <f t="shared" si="13"/>
        <v>0</v>
      </c>
      <c r="D126" s="59"/>
      <c r="E126" s="59"/>
      <c r="F126" s="59">
        <f t="shared" si="14"/>
        <v>0</v>
      </c>
      <c r="G126" s="59"/>
      <c r="H126" s="59">
        <f t="shared" si="15"/>
        <v>0</v>
      </c>
      <c r="I126" s="59">
        <f t="shared" si="16"/>
        <v>0</v>
      </c>
      <c r="J126" s="59"/>
      <c r="K126" s="59"/>
      <c r="L126" s="59"/>
      <c r="M126" s="59"/>
      <c r="N126" s="59"/>
      <c r="O126" s="59"/>
      <c r="P126" s="59"/>
      <c r="Q126" s="59"/>
      <c r="R126" s="59"/>
      <c r="S126" s="59">
        <f t="shared" si="17"/>
        <v>0</v>
      </c>
    </row>
    <row r="127" spans="3:19" ht="15.75">
      <c r="C127" s="58">
        <f t="shared" si="13"/>
        <v>0</v>
      </c>
      <c r="D127" s="59"/>
      <c r="E127" s="59"/>
      <c r="F127" s="59">
        <f t="shared" si="14"/>
        <v>0</v>
      </c>
      <c r="G127" s="59"/>
      <c r="H127" s="59">
        <f t="shared" si="15"/>
        <v>0</v>
      </c>
      <c r="I127" s="59">
        <f t="shared" si="16"/>
        <v>0</v>
      </c>
      <c r="J127" s="59"/>
      <c r="K127" s="59"/>
      <c r="L127" s="59"/>
      <c r="M127" s="59"/>
      <c r="N127" s="59"/>
      <c r="O127" s="59"/>
      <c r="P127" s="59"/>
      <c r="Q127" s="59"/>
      <c r="R127" s="59"/>
      <c r="S127" s="59">
        <f t="shared" si="17"/>
        <v>0</v>
      </c>
    </row>
    <row r="128" spans="3:19" ht="15.75">
      <c r="C128" s="58">
        <f>C31-D31-E31</f>
        <v>0</v>
      </c>
      <c r="D128" s="59"/>
      <c r="E128" s="59"/>
      <c r="F128" s="59">
        <f>C31-F31-G31-H31</f>
        <v>0</v>
      </c>
      <c r="G128" s="59"/>
      <c r="H128" s="59">
        <f t="shared" si="15"/>
        <v>0</v>
      </c>
      <c r="I128" s="59">
        <f t="shared" si="16"/>
        <v>0</v>
      </c>
      <c r="J128" s="59"/>
      <c r="K128" s="59"/>
      <c r="L128" s="59"/>
      <c r="M128" s="59"/>
      <c r="N128" s="59"/>
      <c r="O128" s="59"/>
      <c r="P128" s="59"/>
      <c r="Q128" s="59"/>
      <c r="R128" s="59"/>
      <c r="S128" s="59">
        <f>S31-R31-Q31-P31-O31-N31-M31</f>
        <v>0</v>
      </c>
    </row>
    <row r="129" spans="3:19" ht="15.75">
      <c r="C129" s="58">
        <f t="shared" si="13"/>
        <v>0</v>
      </c>
      <c r="D129" s="59"/>
      <c r="E129" s="59"/>
      <c r="F129" s="59">
        <f t="shared" si="14"/>
        <v>0</v>
      </c>
      <c r="G129" s="59"/>
      <c r="H129" s="59">
        <f t="shared" si="15"/>
        <v>0</v>
      </c>
      <c r="I129" s="59">
        <f t="shared" si="16"/>
        <v>0</v>
      </c>
      <c r="J129" s="59"/>
      <c r="K129" s="59"/>
      <c r="L129" s="59"/>
      <c r="M129" s="59"/>
      <c r="N129" s="59"/>
      <c r="O129" s="59"/>
      <c r="P129" s="59"/>
      <c r="Q129" s="59"/>
      <c r="R129" s="59"/>
      <c r="S129" s="59">
        <f t="shared" si="17"/>
        <v>0</v>
      </c>
    </row>
    <row r="130" spans="3:19" ht="15.75">
      <c r="C130" s="58">
        <f t="shared" si="13"/>
        <v>0</v>
      </c>
      <c r="D130" s="59"/>
      <c r="E130" s="59"/>
      <c r="F130" s="59">
        <f t="shared" si="14"/>
        <v>0</v>
      </c>
      <c r="G130" s="59"/>
      <c r="H130" s="59">
        <f t="shared" si="15"/>
        <v>0</v>
      </c>
      <c r="I130" s="59">
        <f t="shared" si="16"/>
        <v>0</v>
      </c>
      <c r="J130" s="59"/>
      <c r="K130" s="59"/>
      <c r="L130" s="59"/>
      <c r="M130" s="59"/>
      <c r="N130" s="59"/>
      <c r="O130" s="59"/>
      <c r="P130" s="59"/>
      <c r="Q130" s="59"/>
      <c r="R130" s="59"/>
      <c r="S130" s="59">
        <f t="shared" si="17"/>
        <v>0</v>
      </c>
    </row>
    <row r="131" spans="3:19" ht="15.75">
      <c r="C131" s="58">
        <f t="shared" si="13"/>
        <v>0</v>
      </c>
      <c r="D131" s="59"/>
      <c r="E131" s="59"/>
      <c r="F131" s="59">
        <f t="shared" si="14"/>
        <v>0</v>
      </c>
      <c r="G131" s="59"/>
      <c r="H131" s="59">
        <f t="shared" si="15"/>
        <v>0</v>
      </c>
      <c r="I131" s="59">
        <f t="shared" si="16"/>
        <v>0</v>
      </c>
      <c r="J131" s="59"/>
      <c r="K131" s="59"/>
      <c r="L131" s="59"/>
      <c r="M131" s="59"/>
      <c r="N131" s="59"/>
      <c r="O131" s="59"/>
      <c r="P131" s="59"/>
      <c r="Q131" s="59"/>
      <c r="R131" s="59"/>
      <c r="S131" s="59">
        <f t="shared" si="17"/>
        <v>0</v>
      </c>
    </row>
    <row r="132" spans="3:19" ht="15.75">
      <c r="C132" s="58">
        <f t="shared" si="13"/>
        <v>0</v>
      </c>
      <c r="D132" s="59"/>
      <c r="E132" s="59"/>
      <c r="F132" s="59">
        <f t="shared" si="14"/>
        <v>0</v>
      </c>
      <c r="G132" s="59"/>
      <c r="H132" s="59">
        <f t="shared" si="15"/>
        <v>0</v>
      </c>
      <c r="I132" s="59">
        <f t="shared" si="16"/>
        <v>0</v>
      </c>
      <c r="J132" s="59"/>
      <c r="K132" s="59"/>
      <c r="L132" s="59"/>
      <c r="M132" s="59"/>
      <c r="N132" s="59"/>
      <c r="O132" s="59"/>
      <c r="P132" s="59"/>
      <c r="Q132" s="59"/>
      <c r="R132" s="59"/>
      <c r="S132" s="59">
        <f t="shared" si="17"/>
        <v>0</v>
      </c>
    </row>
    <row r="133" spans="3:19" ht="15.75">
      <c r="C133" s="58">
        <f t="shared" si="13"/>
        <v>0</v>
      </c>
      <c r="D133" s="59"/>
      <c r="E133" s="59"/>
      <c r="F133" s="59">
        <f t="shared" si="14"/>
        <v>0</v>
      </c>
      <c r="G133" s="59"/>
      <c r="H133" s="59">
        <f t="shared" si="15"/>
        <v>0</v>
      </c>
      <c r="I133" s="59">
        <f t="shared" si="16"/>
        <v>0</v>
      </c>
      <c r="J133" s="59"/>
      <c r="K133" s="59"/>
      <c r="L133" s="59"/>
      <c r="M133" s="59"/>
      <c r="N133" s="59"/>
      <c r="O133" s="59"/>
      <c r="P133" s="59"/>
      <c r="Q133" s="59"/>
      <c r="R133" s="59"/>
      <c r="S133" s="59">
        <f t="shared" si="17"/>
        <v>0</v>
      </c>
    </row>
    <row r="134" spans="3:19" ht="15.75">
      <c r="C134" s="58">
        <f t="shared" si="13"/>
        <v>0</v>
      </c>
      <c r="D134" s="59"/>
      <c r="E134" s="59"/>
      <c r="F134" s="59">
        <f t="shared" si="14"/>
        <v>0</v>
      </c>
      <c r="G134" s="59"/>
      <c r="H134" s="59">
        <f t="shared" si="15"/>
        <v>0</v>
      </c>
      <c r="I134" s="59">
        <f t="shared" si="16"/>
        <v>0</v>
      </c>
      <c r="J134" s="59"/>
      <c r="K134" s="59"/>
      <c r="L134" s="59"/>
      <c r="M134" s="59"/>
      <c r="N134" s="59"/>
      <c r="O134" s="59"/>
      <c r="P134" s="59"/>
      <c r="Q134" s="59"/>
      <c r="R134" s="59"/>
      <c r="S134" s="59">
        <f t="shared" si="17"/>
        <v>0</v>
      </c>
    </row>
    <row r="135" spans="3:19" ht="15.75">
      <c r="C135" s="58">
        <f t="shared" si="13"/>
        <v>0</v>
      </c>
      <c r="D135" s="59"/>
      <c r="E135" s="59"/>
      <c r="F135" s="59">
        <f t="shared" si="14"/>
        <v>0</v>
      </c>
      <c r="G135" s="59"/>
      <c r="H135" s="59">
        <f t="shared" si="15"/>
        <v>0</v>
      </c>
      <c r="I135" s="59">
        <f t="shared" si="16"/>
        <v>0</v>
      </c>
      <c r="J135" s="59"/>
      <c r="K135" s="59"/>
      <c r="L135" s="59"/>
      <c r="M135" s="59"/>
      <c r="N135" s="59"/>
      <c r="O135" s="59"/>
      <c r="P135" s="59"/>
      <c r="Q135" s="59"/>
      <c r="R135" s="59"/>
      <c r="S135" s="59">
        <f t="shared" si="17"/>
        <v>0</v>
      </c>
    </row>
    <row r="136" spans="3:19" ht="15.75">
      <c r="C136" s="58">
        <f aca="true" t="shared" si="18" ref="C136:C176">C40-D40-E40</f>
        <v>0</v>
      </c>
      <c r="D136" s="59"/>
      <c r="E136" s="59"/>
      <c r="F136" s="59">
        <f aca="true" t="shared" si="19" ref="F136:F176">C40-F40-G40-H40</f>
        <v>0</v>
      </c>
      <c r="G136" s="59"/>
      <c r="H136" s="59">
        <f aca="true" t="shared" si="20" ref="H136:H176">H40-I40-R40</f>
        <v>0</v>
      </c>
      <c r="I136" s="59">
        <f aca="true" t="shared" si="21" ref="I136:I176">I40-J40-K40-L40-M40-N40-O40-P40-Q40</f>
        <v>0</v>
      </c>
      <c r="J136" s="59"/>
      <c r="K136" s="59"/>
      <c r="L136" s="59"/>
      <c r="M136" s="59"/>
      <c r="N136" s="59"/>
      <c r="O136" s="59"/>
      <c r="P136" s="59"/>
      <c r="Q136" s="59"/>
      <c r="R136" s="59"/>
      <c r="S136" s="59">
        <f aca="true" t="shared" si="22" ref="S136:S176">S40-R40-Q40-P40-O40-N40-M40</f>
        <v>0</v>
      </c>
    </row>
    <row r="137" spans="3:19" ht="15.75">
      <c r="C137" s="58">
        <f t="shared" si="18"/>
        <v>0</v>
      </c>
      <c r="D137" s="59"/>
      <c r="E137" s="59"/>
      <c r="F137" s="59">
        <f t="shared" si="19"/>
        <v>0</v>
      </c>
      <c r="G137" s="59"/>
      <c r="H137" s="59">
        <f t="shared" si="20"/>
        <v>0</v>
      </c>
      <c r="I137" s="59">
        <f t="shared" si="21"/>
        <v>0</v>
      </c>
      <c r="J137" s="59"/>
      <c r="K137" s="59"/>
      <c r="L137" s="59"/>
      <c r="M137" s="59"/>
      <c r="N137" s="59"/>
      <c r="O137" s="59"/>
      <c r="P137" s="59"/>
      <c r="Q137" s="59"/>
      <c r="R137" s="59"/>
      <c r="S137" s="59">
        <f t="shared" si="22"/>
        <v>0</v>
      </c>
    </row>
    <row r="138" spans="3:19" ht="15.75">
      <c r="C138" s="58">
        <f t="shared" si="18"/>
        <v>0</v>
      </c>
      <c r="D138" s="59"/>
      <c r="E138" s="59"/>
      <c r="F138" s="59">
        <f t="shared" si="19"/>
        <v>0</v>
      </c>
      <c r="G138" s="59"/>
      <c r="H138" s="59">
        <f t="shared" si="20"/>
        <v>0</v>
      </c>
      <c r="I138" s="59">
        <f t="shared" si="21"/>
        <v>0</v>
      </c>
      <c r="J138" s="59"/>
      <c r="K138" s="59"/>
      <c r="L138" s="59"/>
      <c r="M138" s="59"/>
      <c r="N138" s="59"/>
      <c r="O138" s="59"/>
      <c r="P138" s="59"/>
      <c r="Q138" s="59"/>
      <c r="R138" s="59"/>
      <c r="S138" s="59">
        <f t="shared" si="22"/>
        <v>0</v>
      </c>
    </row>
    <row r="139" spans="3:19" ht="15.75">
      <c r="C139" s="58">
        <f t="shared" si="18"/>
        <v>0</v>
      </c>
      <c r="D139" s="59"/>
      <c r="E139" s="59"/>
      <c r="F139" s="59">
        <f t="shared" si="19"/>
        <v>0</v>
      </c>
      <c r="G139" s="59"/>
      <c r="H139" s="59">
        <f t="shared" si="20"/>
        <v>0</v>
      </c>
      <c r="I139" s="59">
        <f t="shared" si="21"/>
        <v>0</v>
      </c>
      <c r="J139" s="59"/>
      <c r="K139" s="59"/>
      <c r="L139" s="59"/>
      <c r="M139" s="59"/>
      <c r="N139" s="59"/>
      <c r="O139" s="59"/>
      <c r="P139" s="59"/>
      <c r="Q139" s="59"/>
      <c r="R139" s="59"/>
      <c r="S139" s="59">
        <f t="shared" si="22"/>
        <v>0</v>
      </c>
    </row>
    <row r="140" spans="3:19" ht="15.75">
      <c r="C140" s="58">
        <f t="shared" si="18"/>
        <v>0</v>
      </c>
      <c r="D140" s="59"/>
      <c r="E140" s="59"/>
      <c r="F140" s="59">
        <f t="shared" si="19"/>
        <v>0</v>
      </c>
      <c r="G140" s="59"/>
      <c r="H140" s="59">
        <f t="shared" si="20"/>
        <v>0</v>
      </c>
      <c r="I140" s="59">
        <f t="shared" si="21"/>
        <v>-2.3283064365386963E-10</v>
      </c>
      <c r="J140" s="59"/>
      <c r="K140" s="59"/>
      <c r="L140" s="59"/>
      <c r="M140" s="59"/>
      <c r="N140" s="59"/>
      <c r="O140" s="59"/>
      <c r="P140" s="59"/>
      <c r="Q140" s="59"/>
      <c r="R140" s="59"/>
      <c r="S140" s="59">
        <f t="shared" si="22"/>
        <v>0</v>
      </c>
    </row>
    <row r="141" spans="3:19" ht="15.75">
      <c r="C141" s="58">
        <f t="shared" si="18"/>
        <v>0</v>
      </c>
      <c r="D141" s="59"/>
      <c r="E141" s="59"/>
      <c r="F141" s="59">
        <f t="shared" si="19"/>
        <v>0</v>
      </c>
      <c r="G141" s="59"/>
      <c r="H141" s="59">
        <f t="shared" si="20"/>
        <v>0</v>
      </c>
      <c r="I141" s="59">
        <f t="shared" si="21"/>
        <v>0</v>
      </c>
      <c r="J141" s="59"/>
      <c r="K141" s="59"/>
      <c r="L141" s="59"/>
      <c r="M141" s="59"/>
      <c r="N141" s="59"/>
      <c r="O141" s="59"/>
      <c r="P141" s="59"/>
      <c r="Q141" s="59"/>
      <c r="R141" s="59"/>
      <c r="S141" s="59">
        <f t="shared" si="22"/>
        <v>0</v>
      </c>
    </row>
    <row r="142" spans="3:19" ht="15.75">
      <c r="C142" s="58">
        <f t="shared" si="18"/>
        <v>0</v>
      </c>
      <c r="D142" s="59"/>
      <c r="E142" s="59"/>
      <c r="F142" s="59">
        <f>C46-F46-G46-H46</f>
        <v>0</v>
      </c>
      <c r="G142" s="59"/>
      <c r="H142" s="59">
        <f t="shared" si="20"/>
        <v>0</v>
      </c>
      <c r="I142" s="59">
        <f t="shared" si="21"/>
        <v>0</v>
      </c>
      <c r="J142" s="59"/>
      <c r="K142" s="59"/>
      <c r="L142" s="59"/>
      <c r="M142" s="59"/>
      <c r="N142" s="59"/>
      <c r="O142" s="59"/>
      <c r="P142" s="59"/>
      <c r="Q142" s="59"/>
      <c r="R142" s="59"/>
      <c r="S142" s="59">
        <f t="shared" si="22"/>
        <v>0</v>
      </c>
    </row>
    <row r="143" spans="3:19" ht="15.75">
      <c r="C143" s="58">
        <f t="shared" si="18"/>
        <v>0</v>
      </c>
      <c r="D143" s="59"/>
      <c r="E143" s="59"/>
      <c r="F143" s="59">
        <f>C47-F47-G47-H47</f>
        <v>0</v>
      </c>
      <c r="G143" s="59"/>
      <c r="H143" s="59">
        <f t="shared" si="20"/>
        <v>0</v>
      </c>
      <c r="I143" s="59">
        <f t="shared" si="21"/>
        <v>0</v>
      </c>
      <c r="J143" s="59"/>
      <c r="K143" s="59"/>
      <c r="L143" s="59"/>
      <c r="M143" s="59"/>
      <c r="N143" s="59"/>
      <c r="O143" s="59"/>
      <c r="P143" s="59"/>
      <c r="Q143" s="59"/>
      <c r="R143" s="59"/>
      <c r="S143" s="59">
        <f t="shared" si="22"/>
        <v>0</v>
      </c>
    </row>
    <row r="144" spans="3:19" ht="15.75">
      <c r="C144" s="58">
        <f t="shared" si="18"/>
        <v>0</v>
      </c>
      <c r="D144" s="59"/>
      <c r="E144" s="59"/>
      <c r="F144" s="59">
        <f t="shared" si="19"/>
        <v>0</v>
      </c>
      <c r="G144" s="59"/>
      <c r="H144" s="59">
        <f t="shared" si="20"/>
        <v>0</v>
      </c>
      <c r="I144" s="59">
        <f t="shared" si="21"/>
        <v>0</v>
      </c>
      <c r="J144" s="59"/>
      <c r="K144" s="59"/>
      <c r="L144" s="59"/>
      <c r="M144" s="59"/>
      <c r="N144" s="59"/>
      <c r="O144" s="59"/>
      <c r="P144" s="59"/>
      <c r="Q144" s="59"/>
      <c r="R144" s="59"/>
      <c r="S144" s="59">
        <f t="shared" si="22"/>
        <v>0</v>
      </c>
    </row>
    <row r="145" spans="3:19" ht="15.75">
      <c r="C145" s="58">
        <f t="shared" si="18"/>
        <v>0</v>
      </c>
      <c r="D145" s="59"/>
      <c r="E145" s="59"/>
      <c r="F145" s="59">
        <f t="shared" si="19"/>
        <v>0</v>
      </c>
      <c r="G145" s="59"/>
      <c r="H145" s="59">
        <f t="shared" si="20"/>
        <v>0</v>
      </c>
      <c r="I145" s="59">
        <f t="shared" si="21"/>
        <v>0</v>
      </c>
      <c r="J145" s="59"/>
      <c r="K145" s="59"/>
      <c r="L145" s="59"/>
      <c r="M145" s="59"/>
      <c r="N145" s="59"/>
      <c r="O145" s="59"/>
      <c r="P145" s="59"/>
      <c r="Q145" s="59"/>
      <c r="R145" s="59"/>
      <c r="S145" s="59">
        <f t="shared" si="22"/>
        <v>0</v>
      </c>
    </row>
    <row r="146" spans="3:19" ht="15.75">
      <c r="C146" s="58">
        <f t="shared" si="18"/>
        <v>0</v>
      </c>
      <c r="D146" s="59"/>
      <c r="E146" s="59"/>
      <c r="F146" s="59">
        <f t="shared" si="19"/>
        <v>0</v>
      </c>
      <c r="G146" s="59"/>
      <c r="H146" s="59">
        <f t="shared" si="20"/>
        <v>0</v>
      </c>
      <c r="I146" s="59">
        <f t="shared" si="21"/>
        <v>0</v>
      </c>
      <c r="J146" s="59"/>
      <c r="K146" s="59"/>
      <c r="L146" s="59"/>
      <c r="M146" s="59"/>
      <c r="N146" s="59"/>
      <c r="O146" s="59"/>
      <c r="P146" s="59"/>
      <c r="Q146" s="59"/>
      <c r="R146" s="59"/>
      <c r="S146" s="59">
        <f t="shared" si="22"/>
        <v>0</v>
      </c>
    </row>
    <row r="147" spans="3:19" ht="15.75">
      <c r="C147" s="58">
        <f t="shared" si="18"/>
        <v>0</v>
      </c>
      <c r="D147" s="59"/>
      <c r="E147" s="59"/>
      <c r="F147" s="59">
        <f t="shared" si="19"/>
        <v>0</v>
      </c>
      <c r="G147" s="59"/>
      <c r="H147" s="59">
        <f t="shared" si="20"/>
        <v>0</v>
      </c>
      <c r="I147" s="59">
        <f t="shared" si="21"/>
        <v>0</v>
      </c>
      <c r="J147" s="59"/>
      <c r="K147" s="59"/>
      <c r="L147" s="59"/>
      <c r="M147" s="59"/>
      <c r="N147" s="59"/>
      <c r="O147" s="59"/>
      <c r="P147" s="59"/>
      <c r="Q147" s="59"/>
      <c r="R147" s="59"/>
      <c r="S147" s="59">
        <f t="shared" si="22"/>
        <v>0</v>
      </c>
    </row>
    <row r="148" spans="3:19" ht="15.75">
      <c r="C148" s="58">
        <f t="shared" si="18"/>
        <v>0</v>
      </c>
      <c r="D148" s="59"/>
      <c r="E148" s="59"/>
      <c r="F148" s="59">
        <f t="shared" si="19"/>
        <v>0</v>
      </c>
      <c r="G148" s="59"/>
      <c r="H148" s="59">
        <f t="shared" si="20"/>
        <v>0</v>
      </c>
      <c r="I148" s="59">
        <f t="shared" si="21"/>
        <v>0</v>
      </c>
      <c r="J148" s="59"/>
      <c r="K148" s="59"/>
      <c r="L148" s="59"/>
      <c r="M148" s="59"/>
      <c r="N148" s="59"/>
      <c r="O148" s="59"/>
      <c r="P148" s="59"/>
      <c r="Q148" s="59"/>
      <c r="R148" s="59"/>
      <c r="S148" s="59">
        <f t="shared" si="22"/>
        <v>0</v>
      </c>
    </row>
    <row r="149" spans="3:19" ht="15.75">
      <c r="C149" s="58">
        <f t="shared" si="18"/>
        <v>0</v>
      </c>
      <c r="D149" s="59"/>
      <c r="E149" s="59"/>
      <c r="F149" s="59">
        <f t="shared" si="19"/>
        <v>0</v>
      </c>
      <c r="G149" s="59"/>
      <c r="H149" s="59">
        <f t="shared" si="20"/>
        <v>0</v>
      </c>
      <c r="I149" s="59">
        <f t="shared" si="21"/>
        <v>0</v>
      </c>
      <c r="J149" s="59"/>
      <c r="K149" s="59"/>
      <c r="L149" s="59"/>
      <c r="M149" s="59"/>
      <c r="N149" s="59"/>
      <c r="O149" s="59"/>
      <c r="P149" s="59"/>
      <c r="Q149" s="59"/>
      <c r="R149" s="59"/>
      <c r="S149" s="59">
        <f t="shared" si="22"/>
        <v>0</v>
      </c>
    </row>
    <row r="150" spans="3:19" ht="15.75">
      <c r="C150" s="58">
        <f t="shared" si="18"/>
        <v>0</v>
      </c>
      <c r="D150" s="59"/>
      <c r="E150" s="59"/>
      <c r="F150" s="59">
        <f t="shared" si="19"/>
        <v>0</v>
      </c>
      <c r="G150" s="59"/>
      <c r="H150" s="59">
        <f t="shared" si="20"/>
        <v>0</v>
      </c>
      <c r="I150" s="59">
        <f t="shared" si="21"/>
        <v>0</v>
      </c>
      <c r="J150" s="59"/>
      <c r="K150" s="59"/>
      <c r="L150" s="59"/>
      <c r="M150" s="59"/>
      <c r="N150" s="59"/>
      <c r="O150" s="59"/>
      <c r="P150" s="59"/>
      <c r="Q150" s="59"/>
      <c r="R150" s="59"/>
      <c r="S150" s="59">
        <f t="shared" si="22"/>
        <v>0</v>
      </c>
    </row>
    <row r="151" spans="3:19" ht="15.75">
      <c r="C151" s="58">
        <f t="shared" si="18"/>
        <v>0</v>
      </c>
      <c r="D151" s="59"/>
      <c r="E151" s="59"/>
      <c r="F151" s="59">
        <f t="shared" si="19"/>
        <v>0</v>
      </c>
      <c r="G151" s="59"/>
      <c r="H151" s="59">
        <f t="shared" si="20"/>
        <v>0</v>
      </c>
      <c r="I151" s="59">
        <f t="shared" si="21"/>
        <v>0</v>
      </c>
      <c r="J151" s="59"/>
      <c r="K151" s="59"/>
      <c r="L151" s="59"/>
      <c r="M151" s="59"/>
      <c r="N151" s="59"/>
      <c r="O151" s="59"/>
      <c r="P151" s="59"/>
      <c r="Q151" s="59"/>
      <c r="R151" s="59"/>
      <c r="S151" s="59">
        <f t="shared" si="22"/>
        <v>0</v>
      </c>
    </row>
    <row r="152" spans="3:19" ht="15.75">
      <c r="C152" s="58">
        <f t="shared" si="18"/>
        <v>0</v>
      </c>
      <c r="D152" s="59"/>
      <c r="E152" s="59"/>
      <c r="F152" s="59">
        <f t="shared" si="19"/>
        <v>0</v>
      </c>
      <c r="G152" s="59"/>
      <c r="H152" s="59">
        <f t="shared" si="20"/>
        <v>0</v>
      </c>
      <c r="I152" s="59">
        <f t="shared" si="21"/>
        <v>0</v>
      </c>
      <c r="J152" s="59"/>
      <c r="K152" s="59"/>
      <c r="L152" s="59"/>
      <c r="M152" s="59"/>
      <c r="N152" s="59"/>
      <c r="O152" s="59"/>
      <c r="P152" s="59"/>
      <c r="Q152" s="59"/>
      <c r="R152" s="59"/>
      <c r="S152" s="59">
        <f t="shared" si="22"/>
        <v>0</v>
      </c>
    </row>
    <row r="153" spans="3:19" ht="15.75">
      <c r="C153" s="58">
        <f t="shared" si="18"/>
        <v>0</v>
      </c>
      <c r="D153" s="59"/>
      <c r="E153" s="59"/>
      <c r="F153" s="59">
        <f t="shared" si="19"/>
        <v>0</v>
      </c>
      <c r="G153" s="59"/>
      <c r="H153" s="59">
        <f t="shared" si="20"/>
        <v>0</v>
      </c>
      <c r="I153" s="59">
        <f t="shared" si="21"/>
        <v>0</v>
      </c>
      <c r="J153" s="59"/>
      <c r="K153" s="59"/>
      <c r="L153" s="59"/>
      <c r="M153" s="59"/>
      <c r="N153" s="59"/>
      <c r="O153" s="59"/>
      <c r="P153" s="59"/>
      <c r="Q153" s="59"/>
      <c r="R153" s="59"/>
      <c r="S153" s="59">
        <f t="shared" si="22"/>
        <v>0</v>
      </c>
    </row>
    <row r="154" spans="3:19" ht="15.75">
      <c r="C154" s="58">
        <f t="shared" si="18"/>
        <v>0</v>
      </c>
      <c r="D154" s="59"/>
      <c r="E154" s="59"/>
      <c r="F154" s="59">
        <f t="shared" si="19"/>
        <v>0</v>
      </c>
      <c r="G154" s="59"/>
      <c r="H154" s="59">
        <f t="shared" si="20"/>
        <v>0</v>
      </c>
      <c r="I154" s="59">
        <f t="shared" si="21"/>
        <v>0</v>
      </c>
      <c r="J154" s="59"/>
      <c r="K154" s="59"/>
      <c r="L154" s="59"/>
      <c r="M154" s="59"/>
      <c r="N154" s="59"/>
      <c r="O154" s="59"/>
      <c r="P154" s="59"/>
      <c r="Q154" s="59"/>
      <c r="R154" s="59"/>
      <c r="S154" s="59">
        <f t="shared" si="22"/>
        <v>0</v>
      </c>
    </row>
    <row r="155" spans="3:19" ht="15.75">
      <c r="C155" s="58">
        <f t="shared" si="18"/>
        <v>0</v>
      </c>
      <c r="D155" s="59"/>
      <c r="E155" s="59"/>
      <c r="F155" s="59">
        <f t="shared" si="19"/>
        <v>0</v>
      </c>
      <c r="G155" s="59"/>
      <c r="H155" s="59">
        <f t="shared" si="20"/>
        <v>0</v>
      </c>
      <c r="I155" s="59">
        <f t="shared" si="21"/>
        <v>0</v>
      </c>
      <c r="J155" s="59"/>
      <c r="K155" s="59"/>
      <c r="L155" s="59"/>
      <c r="M155" s="59"/>
      <c r="N155" s="59"/>
      <c r="O155" s="59"/>
      <c r="P155" s="59"/>
      <c r="Q155" s="59"/>
      <c r="R155" s="59"/>
      <c r="S155" s="59">
        <f t="shared" si="22"/>
        <v>0</v>
      </c>
    </row>
    <row r="156" spans="3:19" ht="15.75">
      <c r="C156" s="58">
        <f t="shared" si="18"/>
        <v>0</v>
      </c>
      <c r="D156" s="59"/>
      <c r="E156" s="59"/>
      <c r="F156" s="59">
        <f t="shared" si="19"/>
        <v>0</v>
      </c>
      <c r="G156" s="59"/>
      <c r="H156" s="59">
        <f t="shared" si="20"/>
        <v>0</v>
      </c>
      <c r="I156" s="59">
        <f t="shared" si="21"/>
        <v>0</v>
      </c>
      <c r="J156" s="59"/>
      <c r="K156" s="59"/>
      <c r="L156" s="59"/>
      <c r="M156" s="59"/>
      <c r="N156" s="59"/>
      <c r="O156" s="59"/>
      <c r="P156" s="59"/>
      <c r="Q156" s="59"/>
      <c r="R156" s="59"/>
      <c r="S156" s="59">
        <f t="shared" si="22"/>
        <v>0</v>
      </c>
    </row>
    <row r="157" spans="3:19" ht="15.75">
      <c r="C157" s="58">
        <f t="shared" si="18"/>
        <v>0</v>
      </c>
      <c r="D157" s="59"/>
      <c r="E157" s="59"/>
      <c r="F157" s="59">
        <f t="shared" si="19"/>
        <v>0</v>
      </c>
      <c r="G157" s="59"/>
      <c r="H157" s="59">
        <f t="shared" si="20"/>
        <v>0</v>
      </c>
      <c r="I157" s="59">
        <f t="shared" si="21"/>
        <v>0</v>
      </c>
      <c r="J157" s="59"/>
      <c r="K157" s="59"/>
      <c r="L157" s="59"/>
      <c r="M157" s="59"/>
      <c r="N157" s="59"/>
      <c r="O157" s="59"/>
      <c r="P157" s="59"/>
      <c r="Q157" s="59"/>
      <c r="R157" s="59"/>
      <c r="S157" s="59">
        <f t="shared" si="22"/>
        <v>0</v>
      </c>
    </row>
    <row r="158" spans="3:19" ht="15.75">
      <c r="C158" s="58">
        <f t="shared" si="18"/>
        <v>0</v>
      </c>
      <c r="D158" s="59"/>
      <c r="E158" s="59"/>
      <c r="F158" s="59">
        <f t="shared" si="19"/>
        <v>0</v>
      </c>
      <c r="G158" s="59"/>
      <c r="H158" s="59">
        <f t="shared" si="20"/>
        <v>0</v>
      </c>
      <c r="I158" s="59">
        <f t="shared" si="21"/>
        <v>0</v>
      </c>
      <c r="J158" s="59"/>
      <c r="K158" s="59"/>
      <c r="L158" s="59"/>
      <c r="M158" s="59"/>
      <c r="N158" s="59"/>
      <c r="O158" s="59"/>
      <c r="P158" s="59"/>
      <c r="Q158" s="59"/>
      <c r="R158" s="59"/>
      <c r="S158" s="59">
        <f t="shared" si="22"/>
        <v>0</v>
      </c>
    </row>
    <row r="159" spans="3:19" ht="15.75">
      <c r="C159" s="58">
        <f t="shared" si="18"/>
        <v>0</v>
      </c>
      <c r="D159" s="59"/>
      <c r="E159" s="59"/>
      <c r="F159" s="59">
        <f t="shared" si="19"/>
        <v>0</v>
      </c>
      <c r="G159" s="59"/>
      <c r="H159" s="59">
        <f t="shared" si="20"/>
        <v>0</v>
      </c>
      <c r="I159" s="59">
        <f t="shared" si="21"/>
        <v>0</v>
      </c>
      <c r="J159" s="59"/>
      <c r="K159" s="59"/>
      <c r="L159" s="59"/>
      <c r="M159" s="59"/>
      <c r="N159" s="59"/>
      <c r="O159" s="59"/>
      <c r="P159" s="59"/>
      <c r="Q159" s="59"/>
      <c r="R159" s="59"/>
      <c r="S159" s="59">
        <f t="shared" si="22"/>
        <v>0</v>
      </c>
    </row>
    <row r="160" spans="3:19" ht="15.75">
      <c r="C160" s="58">
        <f t="shared" si="18"/>
        <v>0</v>
      </c>
      <c r="D160" s="59"/>
      <c r="E160" s="59"/>
      <c r="F160" s="59">
        <f t="shared" si="19"/>
        <v>0</v>
      </c>
      <c r="G160" s="59"/>
      <c r="H160" s="59">
        <f t="shared" si="20"/>
        <v>0</v>
      </c>
      <c r="I160" s="59">
        <f t="shared" si="21"/>
        <v>0</v>
      </c>
      <c r="J160" s="59"/>
      <c r="K160" s="59"/>
      <c r="L160" s="59"/>
      <c r="M160" s="59"/>
      <c r="N160" s="59"/>
      <c r="O160" s="59"/>
      <c r="P160" s="59"/>
      <c r="Q160" s="59"/>
      <c r="R160" s="59"/>
      <c r="S160" s="59">
        <f t="shared" si="22"/>
        <v>0</v>
      </c>
    </row>
    <row r="161" spans="3:19" ht="15.75">
      <c r="C161" s="58">
        <f t="shared" si="18"/>
        <v>0</v>
      </c>
      <c r="D161" s="59"/>
      <c r="E161" s="59"/>
      <c r="F161" s="59">
        <f t="shared" si="19"/>
        <v>0</v>
      </c>
      <c r="G161" s="59"/>
      <c r="H161" s="59">
        <f t="shared" si="20"/>
        <v>0</v>
      </c>
      <c r="I161" s="59">
        <f t="shared" si="21"/>
        <v>0</v>
      </c>
      <c r="J161" s="59"/>
      <c r="K161" s="59"/>
      <c r="L161" s="59"/>
      <c r="M161" s="59"/>
      <c r="N161" s="59"/>
      <c r="O161" s="59"/>
      <c r="P161" s="59"/>
      <c r="Q161" s="59"/>
      <c r="R161" s="59"/>
      <c r="S161" s="59">
        <f t="shared" si="22"/>
        <v>0</v>
      </c>
    </row>
    <row r="162" spans="3:19" ht="15.75">
      <c r="C162" s="58">
        <f t="shared" si="18"/>
        <v>0</v>
      </c>
      <c r="D162" s="59"/>
      <c r="E162" s="59"/>
      <c r="F162" s="59">
        <f t="shared" si="19"/>
        <v>0</v>
      </c>
      <c r="G162" s="59"/>
      <c r="H162" s="59">
        <f t="shared" si="20"/>
        <v>0</v>
      </c>
      <c r="I162" s="59">
        <f t="shared" si="21"/>
        <v>0</v>
      </c>
      <c r="J162" s="59"/>
      <c r="K162" s="59"/>
      <c r="L162" s="59"/>
      <c r="M162" s="59"/>
      <c r="N162" s="59"/>
      <c r="O162" s="59"/>
      <c r="P162" s="59"/>
      <c r="Q162" s="59"/>
      <c r="R162" s="59"/>
      <c r="S162" s="59">
        <f t="shared" si="22"/>
        <v>0</v>
      </c>
    </row>
    <row r="163" spans="3:19" ht="15.75">
      <c r="C163" s="58">
        <f t="shared" si="18"/>
        <v>0</v>
      </c>
      <c r="D163" s="59"/>
      <c r="E163" s="59"/>
      <c r="F163" s="59">
        <f t="shared" si="19"/>
        <v>0</v>
      </c>
      <c r="G163" s="59"/>
      <c r="H163" s="59">
        <f t="shared" si="20"/>
        <v>0</v>
      </c>
      <c r="I163" s="59">
        <f t="shared" si="21"/>
        <v>0</v>
      </c>
      <c r="J163" s="59"/>
      <c r="K163" s="59"/>
      <c r="L163" s="59"/>
      <c r="M163" s="59"/>
      <c r="N163" s="59"/>
      <c r="O163" s="59"/>
      <c r="P163" s="59"/>
      <c r="Q163" s="59"/>
      <c r="R163" s="59"/>
      <c r="S163" s="59">
        <f t="shared" si="22"/>
        <v>0</v>
      </c>
    </row>
    <row r="164" spans="3:19" ht="15.75">
      <c r="C164" s="58">
        <f t="shared" si="18"/>
        <v>0</v>
      </c>
      <c r="D164" s="59"/>
      <c r="E164" s="59"/>
      <c r="F164" s="59">
        <f t="shared" si="19"/>
        <v>0</v>
      </c>
      <c r="G164" s="59"/>
      <c r="H164" s="59">
        <f t="shared" si="20"/>
        <v>0</v>
      </c>
      <c r="I164" s="59">
        <f t="shared" si="21"/>
        <v>0</v>
      </c>
      <c r="J164" s="59"/>
      <c r="K164" s="59"/>
      <c r="L164" s="59"/>
      <c r="M164" s="59"/>
      <c r="N164" s="59"/>
      <c r="O164" s="59"/>
      <c r="P164" s="59"/>
      <c r="Q164" s="59"/>
      <c r="R164" s="59"/>
      <c r="S164" s="59">
        <f t="shared" si="22"/>
        <v>0</v>
      </c>
    </row>
    <row r="165" spans="3:19" ht="15.75">
      <c r="C165" s="58">
        <f t="shared" si="18"/>
        <v>0</v>
      </c>
      <c r="D165" s="59"/>
      <c r="E165" s="59"/>
      <c r="F165" s="59">
        <f t="shared" si="19"/>
        <v>0</v>
      </c>
      <c r="G165" s="59"/>
      <c r="H165" s="59">
        <f t="shared" si="20"/>
        <v>0</v>
      </c>
      <c r="I165" s="59">
        <f t="shared" si="21"/>
        <v>0</v>
      </c>
      <c r="J165" s="59"/>
      <c r="K165" s="59"/>
      <c r="L165" s="59"/>
      <c r="M165" s="59"/>
      <c r="N165" s="59"/>
      <c r="O165" s="59"/>
      <c r="P165" s="59"/>
      <c r="Q165" s="59"/>
      <c r="R165" s="59"/>
      <c r="S165" s="59">
        <f t="shared" si="22"/>
        <v>0</v>
      </c>
    </row>
    <row r="166" spans="3:19" ht="15.75">
      <c r="C166" s="58">
        <f t="shared" si="18"/>
        <v>0</v>
      </c>
      <c r="D166" s="59"/>
      <c r="E166" s="59"/>
      <c r="F166" s="59">
        <f t="shared" si="19"/>
        <v>0</v>
      </c>
      <c r="G166" s="59"/>
      <c r="H166" s="59">
        <f t="shared" si="20"/>
        <v>0</v>
      </c>
      <c r="I166" s="59">
        <f t="shared" si="21"/>
        <v>0</v>
      </c>
      <c r="J166" s="59"/>
      <c r="K166" s="59"/>
      <c r="L166" s="59"/>
      <c r="M166" s="59"/>
      <c r="N166" s="59"/>
      <c r="O166" s="59"/>
      <c r="P166" s="59"/>
      <c r="Q166" s="59"/>
      <c r="R166" s="59"/>
      <c r="S166" s="59">
        <f t="shared" si="22"/>
        <v>0</v>
      </c>
    </row>
    <row r="167" spans="3:19" ht="15.75">
      <c r="C167" s="58">
        <f t="shared" si="18"/>
        <v>0</v>
      </c>
      <c r="D167" s="59"/>
      <c r="E167" s="59"/>
      <c r="F167" s="59">
        <f t="shared" si="19"/>
        <v>0</v>
      </c>
      <c r="G167" s="59"/>
      <c r="H167" s="59">
        <f t="shared" si="20"/>
        <v>0</v>
      </c>
      <c r="I167" s="59">
        <f t="shared" si="21"/>
        <v>0</v>
      </c>
      <c r="J167" s="59"/>
      <c r="K167" s="59"/>
      <c r="L167" s="59"/>
      <c r="M167" s="59"/>
      <c r="N167" s="59"/>
      <c r="O167" s="59"/>
      <c r="P167" s="59"/>
      <c r="Q167" s="59"/>
      <c r="R167" s="59"/>
      <c r="S167" s="59">
        <f t="shared" si="22"/>
        <v>0</v>
      </c>
    </row>
    <row r="168" spans="3:19" ht="15.75">
      <c r="C168" s="58">
        <f t="shared" si="18"/>
        <v>0</v>
      </c>
      <c r="D168" s="59"/>
      <c r="E168" s="59"/>
      <c r="F168" s="59">
        <f t="shared" si="19"/>
        <v>-3737915</v>
      </c>
      <c r="G168" s="59"/>
      <c r="H168" s="59">
        <f t="shared" si="20"/>
        <v>0</v>
      </c>
      <c r="I168" s="59">
        <f t="shared" si="21"/>
        <v>0</v>
      </c>
      <c r="J168" s="59"/>
      <c r="K168" s="59"/>
      <c r="L168" s="59"/>
      <c r="M168" s="59"/>
      <c r="N168" s="59"/>
      <c r="O168" s="59"/>
      <c r="P168" s="59"/>
      <c r="Q168" s="59"/>
      <c r="R168" s="59"/>
      <c r="S168" s="59">
        <f t="shared" si="22"/>
        <v>0</v>
      </c>
    </row>
    <row r="169" spans="3:19" ht="15.75">
      <c r="C169" s="58">
        <f t="shared" si="18"/>
        <v>0</v>
      </c>
      <c r="D169" s="59"/>
      <c r="E169" s="59"/>
      <c r="F169" s="59">
        <f t="shared" si="19"/>
        <v>0</v>
      </c>
      <c r="G169" s="59"/>
      <c r="H169" s="59">
        <f t="shared" si="20"/>
        <v>0</v>
      </c>
      <c r="I169" s="59">
        <f t="shared" si="21"/>
        <v>0</v>
      </c>
      <c r="J169" s="59"/>
      <c r="K169" s="59"/>
      <c r="L169" s="59"/>
      <c r="M169" s="59"/>
      <c r="N169" s="59"/>
      <c r="O169" s="59"/>
      <c r="P169" s="59"/>
      <c r="Q169" s="59"/>
      <c r="R169" s="59"/>
      <c r="S169" s="59">
        <f t="shared" si="22"/>
        <v>0</v>
      </c>
    </row>
    <row r="170" spans="3:19" ht="15.75">
      <c r="C170" s="58">
        <f t="shared" si="18"/>
        <v>0</v>
      </c>
      <c r="D170" s="59"/>
      <c r="E170" s="59"/>
      <c r="F170" s="59">
        <f t="shared" si="19"/>
        <v>0</v>
      </c>
      <c r="G170" s="59"/>
      <c r="H170" s="59">
        <f t="shared" si="20"/>
        <v>0</v>
      </c>
      <c r="I170" s="59">
        <f t="shared" si="21"/>
        <v>0</v>
      </c>
      <c r="J170" s="59"/>
      <c r="K170" s="59"/>
      <c r="L170" s="59"/>
      <c r="M170" s="59"/>
      <c r="N170" s="59"/>
      <c r="O170" s="59"/>
      <c r="P170" s="59"/>
      <c r="Q170" s="59"/>
      <c r="R170" s="59"/>
      <c r="S170" s="59">
        <f t="shared" si="22"/>
        <v>0</v>
      </c>
    </row>
    <row r="171" spans="3:19" ht="15.75">
      <c r="C171" s="58">
        <f t="shared" si="18"/>
        <v>0</v>
      </c>
      <c r="D171" s="59"/>
      <c r="E171" s="59"/>
      <c r="F171" s="59">
        <f t="shared" si="19"/>
        <v>0</v>
      </c>
      <c r="G171" s="59"/>
      <c r="H171" s="59">
        <f t="shared" si="20"/>
        <v>0</v>
      </c>
      <c r="I171" s="59">
        <f t="shared" si="21"/>
        <v>0</v>
      </c>
      <c r="J171" s="59"/>
      <c r="K171" s="59"/>
      <c r="L171" s="59"/>
      <c r="M171" s="59"/>
      <c r="N171" s="59"/>
      <c r="O171" s="59"/>
      <c r="P171" s="59"/>
      <c r="Q171" s="59"/>
      <c r="R171" s="59"/>
      <c r="S171" s="59">
        <f t="shared" si="22"/>
        <v>0</v>
      </c>
    </row>
    <row r="172" spans="3:19" ht="15.75">
      <c r="C172" s="58">
        <f t="shared" si="18"/>
        <v>0</v>
      </c>
      <c r="D172" s="59"/>
      <c r="E172" s="59"/>
      <c r="F172" s="59">
        <f t="shared" si="19"/>
        <v>0</v>
      </c>
      <c r="G172" s="59"/>
      <c r="H172" s="59">
        <f t="shared" si="20"/>
        <v>0</v>
      </c>
      <c r="I172" s="59">
        <f t="shared" si="21"/>
        <v>0</v>
      </c>
      <c r="J172" s="59"/>
      <c r="K172" s="59"/>
      <c r="L172" s="59"/>
      <c r="M172" s="59"/>
      <c r="N172" s="59"/>
      <c r="O172" s="59"/>
      <c r="P172" s="59"/>
      <c r="Q172" s="59"/>
      <c r="R172" s="59"/>
      <c r="S172" s="59">
        <f t="shared" si="22"/>
        <v>0</v>
      </c>
    </row>
    <row r="173" spans="3:19" ht="15.75">
      <c r="C173" s="58">
        <f t="shared" si="18"/>
        <v>0</v>
      </c>
      <c r="D173" s="59"/>
      <c r="E173" s="59"/>
      <c r="F173" s="59">
        <f t="shared" si="19"/>
        <v>0</v>
      </c>
      <c r="G173" s="59"/>
      <c r="H173" s="59">
        <f t="shared" si="20"/>
        <v>0</v>
      </c>
      <c r="I173" s="59">
        <f t="shared" si="21"/>
        <v>0</v>
      </c>
      <c r="J173" s="59"/>
      <c r="K173" s="59"/>
      <c r="L173" s="59"/>
      <c r="M173" s="59"/>
      <c r="N173" s="59"/>
      <c r="O173" s="59"/>
      <c r="P173" s="59"/>
      <c r="Q173" s="59"/>
      <c r="R173" s="59"/>
      <c r="S173" s="59">
        <f t="shared" si="22"/>
        <v>0</v>
      </c>
    </row>
    <row r="174" spans="3:19" ht="15.75">
      <c r="C174" s="58">
        <f t="shared" si="18"/>
        <v>0</v>
      </c>
      <c r="D174" s="59"/>
      <c r="E174" s="59"/>
      <c r="F174" s="59">
        <f t="shared" si="19"/>
        <v>0</v>
      </c>
      <c r="G174" s="59"/>
      <c r="H174" s="59">
        <f t="shared" si="20"/>
        <v>0</v>
      </c>
      <c r="I174" s="59">
        <f t="shared" si="21"/>
        <v>0</v>
      </c>
      <c r="J174" s="59"/>
      <c r="K174" s="59"/>
      <c r="L174" s="59"/>
      <c r="M174" s="59"/>
      <c r="N174" s="59"/>
      <c r="O174" s="59"/>
      <c r="P174" s="59"/>
      <c r="Q174" s="59"/>
      <c r="R174" s="59"/>
      <c r="S174" s="59">
        <f t="shared" si="22"/>
        <v>0</v>
      </c>
    </row>
    <row r="175" spans="3:19" ht="15.75">
      <c r="C175" s="58">
        <f t="shared" si="18"/>
        <v>0</v>
      </c>
      <c r="D175" s="59"/>
      <c r="E175" s="59"/>
      <c r="F175" s="59">
        <f t="shared" si="19"/>
        <v>0</v>
      </c>
      <c r="G175" s="59"/>
      <c r="H175" s="59">
        <f t="shared" si="20"/>
        <v>0</v>
      </c>
      <c r="I175" s="59">
        <f t="shared" si="21"/>
        <v>0</v>
      </c>
      <c r="J175" s="59"/>
      <c r="K175" s="59"/>
      <c r="L175" s="59"/>
      <c r="M175" s="59"/>
      <c r="N175" s="59"/>
      <c r="O175" s="59"/>
      <c r="P175" s="59"/>
      <c r="Q175" s="59"/>
      <c r="R175" s="59"/>
      <c r="S175" s="59">
        <f t="shared" si="22"/>
        <v>0</v>
      </c>
    </row>
    <row r="176" spans="3:19" ht="15.75">
      <c r="C176" s="58">
        <f t="shared" si="18"/>
        <v>0</v>
      </c>
      <c r="D176" s="59"/>
      <c r="E176" s="59"/>
      <c r="F176" s="59">
        <f t="shared" si="19"/>
        <v>0</v>
      </c>
      <c r="G176" s="59"/>
      <c r="H176" s="59">
        <f t="shared" si="20"/>
        <v>0</v>
      </c>
      <c r="I176" s="59">
        <f t="shared" si="21"/>
        <v>0</v>
      </c>
      <c r="J176" s="59"/>
      <c r="K176" s="59"/>
      <c r="L176" s="59"/>
      <c r="M176" s="59"/>
      <c r="N176" s="59"/>
      <c r="O176" s="59"/>
      <c r="P176" s="59"/>
      <c r="Q176" s="59"/>
      <c r="R176" s="59"/>
      <c r="S176" s="59">
        <f t="shared" si="22"/>
        <v>0</v>
      </c>
    </row>
    <row r="177" spans="3:19" ht="15.75">
      <c r="C177" s="58">
        <f aca="true" t="shared" si="23" ref="C177:C187">C82-D82-E82</f>
        <v>0</v>
      </c>
      <c r="D177" s="59"/>
      <c r="E177" s="59"/>
      <c r="F177" s="59">
        <f aca="true" t="shared" si="24" ref="F177:F187">C82-F82-G82-H82</f>
        <v>0</v>
      </c>
      <c r="G177" s="59"/>
      <c r="H177" s="59">
        <f aca="true" t="shared" si="25" ref="H177:H187">H82-I82-R82</f>
        <v>0</v>
      </c>
      <c r="I177" s="59">
        <f aca="true" t="shared" si="26" ref="I177:I187">I82-J82-K82-L82-M82-N82-O82-P82-Q82</f>
        <v>0</v>
      </c>
      <c r="J177" s="59"/>
      <c r="K177" s="59"/>
      <c r="L177" s="59"/>
      <c r="M177" s="59"/>
      <c r="N177" s="59"/>
      <c r="O177" s="59"/>
      <c r="P177" s="59"/>
      <c r="Q177" s="59"/>
      <c r="R177" s="59"/>
      <c r="S177" s="59">
        <f aca="true" t="shared" si="27" ref="S177:S187">S82-R82-Q82-P82-O82-N82-M82</f>
        <v>0</v>
      </c>
    </row>
    <row r="178" spans="3:19" ht="15.75">
      <c r="C178" s="58">
        <f t="shared" si="23"/>
        <v>0</v>
      </c>
      <c r="D178" s="59"/>
      <c r="E178" s="59"/>
      <c r="F178" s="59">
        <f t="shared" si="24"/>
        <v>0</v>
      </c>
      <c r="G178" s="59"/>
      <c r="H178" s="59">
        <f t="shared" si="25"/>
        <v>0</v>
      </c>
      <c r="I178" s="59">
        <f t="shared" si="26"/>
        <v>0</v>
      </c>
      <c r="J178" s="59"/>
      <c r="K178" s="59"/>
      <c r="L178" s="59"/>
      <c r="M178" s="59"/>
      <c r="N178" s="59"/>
      <c r="O178" s="59"/>
      <c r="P178" s="59"/>
      <c r="Q178" s="59"/>
      <c r="R178" s="59"/>
      <c r="S178" s="59">
        <f t="shared" si="27"/>
        <v>0</v>
      </c>
    </row>
    <row r="179" spans="3:19" ht="15.75">
      <c r="C179" s="58">
        <f t="shared" si="23"/>
        <v>0</v>
      </c>
      <c r="D179" s="59"/>
      <c r="E179" s="59"/>
      <c r="F179" s="59">
        <f t="shared" si="24"/>
        <v>0</v>
      </c>
      <c r="G179" s="59"/>
      <c r="H179" s="59">
        <f t="shared" si="25"/>
        <v>0</v>
      </c>
      <c r="I179" s="59">
        <f t="shared" si="26"/>
        <v>0</v>
      </c>
      <c r="J179" s="59"/>
      <c r="K179" s="59"/>
      <c r="L179" s="59"/>
      <c r="M179" s="59"/>
      <c r="N179" s="59"/>
      <c r="O179" s="59"/>
      <c r="P179" s="59"/>
      <c r="Q179" s="59"/>
      <c r="R179" s="59"/>
      <c r="S179" s="59">
        <f t="shared" si="27"/>
        <v>0</v>
      </c>
    </row>
    <row r="180" spans="3:19" ht="15.75">
      <c r="C180" s="58">
        <f t="shared" si="23"/>
        <v>0</v>
      </c>
      <c r="D180" s="59"/>
      <c r="E180" s="59"/>
      <c r="F180" s="59">
        <f>C85-F85-G85-H85</f>
        <v>0</v>
      </c>
      <c r="G180" s="59"/>
      <c r="H180" s="59">
        <f t="shared" si="25"/>
        <v>0</v>
      </c>
      <c r="I180" s="59">
        <f t="shared" si="26"/>
        <v>0</v>
      </c>
      <c r="J180" s="59"/>
      <c r="K180" s="59"/>
      <c r="L180" s="59"/>
      <c r="M180" s="59"/>
      <c r="N180" s="59"/>
      <c r="O180" s="59"/>
      <c r="P180" s="59"/>
      <c r="Q180" s="59"/>
      <c r="R180" s="59"/>
      <c r="S180" s="59">
        <f t="shared" si="27"/>
        <v>0</v>
      </c>
    </row>
    <row r="181" spans="3:19" ht="15.75">
      <c r="C181" s="58">
        <f t="shared" si="23"/>
        <v>0</v>
      </c>
      <c r="D181" s="59"/>
      <c r="E181" s="59"/>
      <c r="F181" s="59">
        <f t="shared" si="24"/>
        <v>0</v>
      </c>
      <c r="G181" s="59"/>
      <c r="H181" s="59">
        <f t="shared" si="25"/>
        <v>0</v>
      </c>
      <c r="I181" s="59">
        <f t="shared" si="26"/>
        <v>0</v>
      </c>
      <c r="J181" s="59"/>
      <c r="K181" s="59"/>
      <c r="L181" s="59"/>
      <c r="M181" s="59"/>
      <c r="N181" s="59"/>
      <c r="O181" s="59"/>
      <c r="P181" s="59"/>
      <c r="Q181" s="59"/>
      <c r="R181" s="59"/>
      <c r="S181" s="59">
        <f t="shared" si="27"/>
        <v>0</v>
      </c>
    </row>
    <row r="182" spans="3:19" ht="15.75">
      <c r="C182" s="58">
        <f t="shared" si="23"/>
        <v>0</v>
      </c>
      <c r="D182" s="59"/>
      <c r="E182" s="59"/>
      <c r="F182" s="59">
        <f t="shared" si="24"/>
        <v>0</v>
      </c>
      <c r="G182" s="59"/>
      <c r="H182" s="59">
        <f t="shared" si="25"/>
        <v>0</v>
      </c>
      <c r="I182" s="59">
        <f t="shared" si="26"/>
        <v>0</v>
      </c>
      <c r="J182" s="59"/>
      <c r="K182" s="59"/>
      <c r="L182" s="59"/>
      <c r="M182" s="59"/>
      <c r="N182" s="59"/>
      <c r="O182" s="59"/>
      <c r="P182" s="59"/>
      <c r="Q182" s="59"/>
      <c r="R182" s="59"/>
      <c r="S182" s="59">
        <f t="shared" si="27"/>
        <v>0</v>
      </c>
    </row>
    <row r="183" spans="3:19" ht="15.75">
      <c r="C183" s="58">
        <f t="shared" si="23"/>
        <v>0</v>
      </c>
      <c r="D183" s="59"/>
      <c r="E183" s="59"/>
      <c r="F183" s="59">
        <f t="shared" si="24"/>
        <v>0</v>
      </c>
      <c r="G183" s="59"/>
      <c r="H183" s="59">
        <f t="shared" si="25"/>
        <v>0</v>
      </c>
      <c r="I183" s="59">
        <f t="shared" si="26"/>
        <v>0</v>
      </c>
      <c r="J183" s="59"/>
      <c r="K183" s="59"/>
      <c r="L183" s="59"/>
      <c r="M183" s="59"/>
      <c r="N183" s="59"/>
      <c r="O183" s="59"/>
      <c r="P183" s="59"/>
      <c r="Q183" s="59"/>
      <c r="R183" s="59"/>
      <c r="S183" s="59">
        <f t="shared" si="27"/>
        <v>0</v>
      </c>
    </row>
    <row r="184" spans="3:19" ht="15.75">
      <c r="C184" s="58">
        <f t="shared" si="23"/>
        <v>0</v>
      </c>
      <c r="D184" s="59"/>
      <c r="E184" s="59"/>
      <c r="F184" s="59">
        <f t="shared" si="24"/>
        <v>0</v>
      </c>
      <c r="G184" s="59"/>
      <c r="H184" s="59">
        <f t="shared" si="25"/>
        <v>0</v>
      </c>
      <c r="I184" s="59">
        <f t="shared" si="26"/>
        <v>0</v>
      </c>
      <c r="J184" s="59"/>
      <c r="K184" s="59"/>
      <c r="L184" s="59"/>
      <c r="M184" s="59"/>
      <c r="N184" s="59"/>
      <c r="O184" s="59"/>
      <c r="P184" s="59"/>
      <c r="Q184" s="59"/>
      <c r="R184" s="59"/>
      <c r="S184" s="59">
        <f t="shared" si="27"/>
        <v>0</v>
      </c>
    </row>
    <row r="185" spans="3:19" ht="15.75">
      <c r="C185" s="58">
        <f t="shared" si="23"/>
        <v>0</v>
      </c>
      <c r="D185" s="59"/>
      <c r="E185" s="59"/>
      <c r="F185" s="59">
        <f t="shared" si="24"/>
        <v>0</v>
      </c>
      <c r="G185" s="59"/>
      <c r="H185" s="59">
        <f t="shared" si="25"/>
        <v>0</v>
      </c>
      <c r="I185" s="59">
        <f t="shared" si="26"/>
        <v>0</v>
      </c>
      <c r="J185" s="59"/>
      <c r="K185" s="59"/>
      <c r="L185" s="59"/>
      <c r="M185" s="59"/>
      <c r="N185" s="59"/>
      <c r="O185" s="59"/>
      <c r="P185" s="59"/>
      <c r="Q185" s="59"/>
      <c r="R185" s="59"/>
      <c r="S185" s="59">
        <f t="shared" si="27"/>
        <v>0</v>
      </c>
    </row>
    <row r="186" spans="3:19" ht="15.75">
      <c r="C186" s="58">
        <f t="shared" si="23"/>
        <v>0</v>
      </c>
      <c r="D186" s="59"/>
      <c r="E186" s="59"/>
      <c r="F186" s="59">
        <f t="shared" si="24"/>
        <v>0</v>
      </c>
      <c r="G186" s="59"/>
      <c r="H186" s="59">
        <f t="shared" si="25"/>
        <v>0</v>
      </c>
      <c r="I186" s="59">
        <f t="shared" si="26"/>
        <v>0</v>
      </c>
      <c r="J186" s="59"/>
      <c r="K186" s="59"/>
      <c r="L186" s="59"/>
      <c r="M186" s="59"/>
      <c r="N186" s="59"/>
      <c r="O186" s="59"/>
      <c r="P186" s="59"/>
      <c r="Q186" s="59"/>
      <c r="R186" s="59"/>
      <c r="S186" s="59">
        <f t="shared" si="27"/>
        <v>0</v>
      </c>
    </row>
    <row r="187" spans="3:19" ht="15.75">
      <c r="C187" s="58">
        <f t="shared" si="23"/>
        <v>0</v>
      </c>
      <c r="D187" s="59"/>
      <c r="E187" s="59"/>
      <c r="F187" s="59">
        <f t="shared" si="24"/>
        <v>0</v>
      </c>
      <c r="G187" s="59"/>
      <c r="H187" s="59">
        <f t="shared" si="25"/>
        <v>0</v>
      </c>
      <c r="I187" s="59">
        <f t="shared" si="26"/>
        <v>0</v>
      </c>
      <c r="J187" s="59"/>
      <c r="K187" s="59"/>
      <c r="L187" s="59"/>
      <c r="M187" s="59"/>
      <c r="N187" s="59"/>
      <c r="O187" s="59"/>
      <c r="P187" s="59"/>
      <c r="Q187" s="59"/>
      <c r="R187" s="59"/>
      <c r="S187" s="59">
        <f t="shared" si="27"/>
        <v>0</v>
      </c>
    </row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</sheetData>
  <sheetProtection/>
  <mergeCells count="33">
    <mergeCell ref="C96:E96"/>
    <mergeCell ref="A11:B11"/>
    <mergeCell ref="C6:E6"/>
    <mergeCell ref="D7:E7"/>
    <mergeCell ref="D8:D9"/>
    <mergeCell ref="C7:C9"/>
    <mergeCell ref="E8:E9"/>
    <mergeCell ref="A10:B10"/>
    <mergeCell ref="A6:B9"/>
    <mergeCell ref="S6:S9"/>
    <mergeCell ref="T6:T9"/>
    <mergeCell ref="I7:Q7"/>
    <mergeCell ref="J8:Q8"/>
    <mergeCell ref="R7:R9"/>
    <mergeCell ref="H6:R6"/>
    <mergeCell ref="I8:I9"/>
    <mergeCell ref="H7:H9"/>
    <mergeCell ref="B1:C1"/>
    <mergeCell ref="B2:D2"/>
    <mergeCell ref="B3:C3"/>
    <mergeCell ref="F1:N1"/>
    <mergeCell ref="F2:N2"/>
    <mergeCell ref="F3:N3"/>
    <mergeCell ref="L96:Q96"/>
    <mergeCell ref="C100:E100"/>
    <mergeCell ref="L100:Q100"/>
    <mergeCell ref="Q2:S2"/>
    <mergeCell ref="Q4:S4"/>
    <mergeCell ref="C95:E95"/>
    <mergeCell ref="L95:Q95"/>
    <mergeCell ref="G6:G9"/>
    <mergeCell ref="F6:F9"/>
    <mergeCell ref="L94:Q94"/>
  </mergeCells>
  <printOptions/>
  <pageMargins left="0.2362204724409449" right="0.15748031496062992" top="0.29527559055118113" bottom="0.29527559055118113" header="0.1574803149606299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2019-07-05T09:38:34Z</cp:lastPrinted>
  <dcterms:created xsi:type="dcterms:W3CDTF">2015-09-07T02:20:26Z</dcterms:created>
  <dcterms:modified xsi:type="dcterms:W3CDTF">2019-07-08T03:54:04Z</dcterms:modified>
  <cp:category/>
  <cp:version/>
  <cp:contentType/>
  <cp:contentStatus/>
</cp:coreProperties>
</file>